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591" activeTab="1"/>
  </bookViews>
  <sheets>
    <sheet name="Титулка" sheetId="1" r:id="rId1"/>
    <sheet name="план" sheetId="2" r:id="rId2"/>
  </sheets>
  <definedNames>
    <definedName name="_xlnm.Print_Area" localSheetId="1">'план'!$A$1:$T$220</definedName>
    <definedName name="_xlnm.Print_Area" localSheetId="0">'Титулка'!$A$1:$BA$38</definedName>
  </definedNames>
  <calcPr fullCalcOnLoad="1"/>
</workbook>
</file>

<file path=xl/sharedStrings.xml><?xml version="1.0" encoding="utf-8"?>
<sst xmlns="http://schemas.openxmlformats.org/spreadsheetml/2006/main" count="606" uniqueCount="330">
  <si>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</si>
  <si>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</si>
  <si>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</si>
  <si>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</si>
  <si>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</si>
  <si>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</si>
  <si>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</si>
  <si>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</si>
  <si>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</si>
  <si>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</si>
  <si>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</si>
  <si>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</si>
  <si>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</si>
  <si>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</si>
  <si>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</si>
  <si>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</si>
  <si>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</si>
  <si>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</si>
  <si>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</si>
  <si>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НАЗВА ДИСЦИПЛІН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</si>
  <si>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</si>
  <si>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</si>
  <si>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</si>
  <si>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</si>
  <si>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</si>
  <si>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</si>
  <si>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</si>
  <si>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</si>
  <si>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</si>
  <si>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академії</t>
  </si>
  <si>
    <t>Переддипломна</t>
  </si>
  <si>
    <t>Теоретична механіка                           (загальний обсяг)</t>
  </si>
  <si>
    <t>Практика</t>
  </si>
  <si>
    <t>екзамени</t>
  </si>
  <si>
    <t>заліки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</si>
  <si>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</si>
  <si>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</si>
  <si>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</si>
  <si>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</si>
  <si>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</si>
  <si>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</si>
  <si>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</si>
  <si>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Дипломне проектування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</si>
  <si>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</si>
  <si>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</si>
  <si>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</si>
  <si>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</si>
  <si>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</si>
  <si>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</si>
  <si>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</si>
  <si>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</si>
  <si>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</si>
  <si>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</si>
  <si>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</si>
  <si>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</si>
  <si>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</si>
  <si>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</si>
  <si>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</si>
  <si>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Назва навчальної дисципліни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</si>
  <si>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</si>
  <si>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</si>
  <si>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</si>
  <si>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</si>
  <si>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</si>
  <si>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</si>
  <si>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курсові</t>
  </si>
  <si>
    <t>проекти</t>
  </si>
  <si>
    <t>роботи</t>
  </si>
  <si>
    <t>1.1.1</t>
  </si>
  <si>
    <t>1.1.2</t>
  </si>
  <si>
    <t>1.1.3</t>
  </si>
  <si>
    <t>1.1.4</t>
  </si>
  <si>
    <t>1.1.5</t>
  </si>
  <si>
    <t xml:space="preserve">Філософія </t>
  </si>
  <si>
    <t>1.1.5.1</t>
  </si>
  <si>
    <t>ісп.</t>
  </si>
  <si>
    <t>1.2.1</t>
  </si>
  <si>
    <t>1.2.2</t>
  </si>
  <si>
    <t>1.2.3</t>
  </si>
  <si>
    <t>самостійна робота</t>
  </si>
  <si>
    <t>1</t>
  </si>
  <si>
    <t>1.1.3.1</t>
  </si>
  <si>
    <t>Фізичне виховання</t>
  </si>
  <si>
    <t>1.1.6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</si>
  <si>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</si>
  <si>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</si>
  <si>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</si>
  <si>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</si>
  <si>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</si>
  <si>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30</t>
  </si>
  <si>
    <t xml:space="preserve">Основи охорони  праці та безпека життєдіяльності </t>
  </si>
  <si>
    <t>3</t>
  </si>
  <si>
    <t>1.2.5</t>
  </si>
  <si>
    <t>Теорія і технологія металургійного виробництва</t>
  </si>
  <si>
    <t>Усього на базі ВНЗ 1 рівня:</t>
  </si>
  <si>
    <t>Усього на базі академії:</t>
  </si>
  <si>
    <t>Разом п1.1: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</si>
  <si>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</si>
  <si>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</si>
  <si>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</si>
  <si>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</si>
  <si>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</si>
  <si>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</si>
  <si>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</si>
  <si>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</si>
  <si>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</si>
  <si>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</si>
  <si>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</si>
  <si>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</si>
  <si>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</si>
  <si>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</si>
  <si>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</si>
  <si>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</si>
  <si>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</si>
  <si>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</si>
  <si>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</si>
  <si>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>Інформатика</t>
  </si>
  <si>
    <t>Зав.кафедри ЛВ</t>
  </si>
  <si>
    <t>1.3.1</t>
  </si>
  <si>
    <t>1.3.2</t>
  </si>
  <si>
    <t>Виробництво виливків із кольорових металів (загальний обсяг)</t>
  </si>
  <si>
    <t>1.3.3</t>
  </si>
  <si>
    <t>Виробництво виливків із сталей (загальний обсяг)</t>
  </si>
  <si>
    <t>Виробництво виливків із чавунів (загальний обсяг)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</si>
  <si>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</si>
  <si>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</si>
  <si>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 (к.пр.)</t>
  </si>
  <si>
    <t>Основи САПР (загальний обсяг)</t>
  </si>
  <si>
    <t>Основи теорії плавки ливарних сплавів (загальний обсяг)</t>
  </si>
  <si>
    <t>Спеціальні види литва (загальний обсяг)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</si>
  <si>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</si>
  <si>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</si>
  <si>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</si>
  <si>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Теплотехніка та печі ливарних цехів (загальний обсяг)</t>
  </si>
  <si>
    <t>Технологія ливарної форми (загальний обсяг)</t>
  </si>
  <si>
    <t>Технологія ливарної форми (к.пр.)</t>
  </si>
  <si>
    <t xml:space="preserve">Теплотехніка та печі ливарних цехів (к.пр.) </t>
  </si>
  <si>
    <t>Проектування та виробництво оснастки</t>
  </si>
  <si>
    <t>43</t>
  </si>
  <si>
    <t>Виконання дипл. проекту</t>
  </si>
  <si>
    <t>Прикладна механіка (загальний обсяг)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</si>
  <si>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</si>
  <si>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</si>
  <si>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</si>
  <si>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ф*</t>
  </si>
  <si>
    <t>Комп'ютерне забезпечення процесів обробки металів тиском                (загальний обсяг)</t>
  </si>
  <si>
    <t>1.2.1.1</t>
  </si>
  <si>
    <t>1.2.4</t>
  </si>
  <si>
    <t>1.2.4.1</t>
  </si>
  <si>
    <t>1.2.5.1</t>
  </si>
  <si>
    <t>1.2.6</t>
  </si>
  <si>
    <t>1.2.6.1</t>
  </si>
  <si>
    <t>1.2.7</t>
  </si>
  <si>
    <t>10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</si>
  <si>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</si>
  <si>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</si>
  <si>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</si>
  <si>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</si>
  <si>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</si>
  <si>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1 курс</t>
  </si>
  <si>
    <t>2 курс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</si>
  <si>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</si>
  <si>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</si>
  <si>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</si>
  <si>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</si>
  <si>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</si>
  <si>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</si>
  <si>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Семестр</t>
  </si>
  <si>
    <t>ПК</t>
  </si>
  <si>
    <t>2+48 год*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</si>
  <si>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</si>
  <si>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</si>
  <si>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</si>
  <si>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</si>
  <si>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</si>
  <si>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</si>
  <si>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</si>
  <si>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</si>
  <si>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</si>
  <si>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</si>
  <si>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</si>
  <si>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</si>
  <si>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</si>
  <si>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</si>
  <si>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</si>
  <si>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</si>
  <si>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</si>
  <si>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атестація 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</si>
  <si>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</si>
  <si>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</si>
  <si>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Форма атестації                       (екзамен, дипломний проект (робота))</t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</si>
  <si>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</si>
  <si>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</si>
  <si>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</si>
  <si>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</si>
  <si>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</si>
  <si>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</si>
  <si>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</si>
  <si>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</si>
  <si>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</si>
  <si>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</si>
  <si>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</si>
  <si>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</si>
  <si>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</si>
  <si>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</si>
  <si>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</si>
  <si>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</si>
  <si>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</si>
  <si>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</si>
  <si>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</si>
  <si>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</si>
  <si>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</si>
  <si>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</si>
  <si>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</si>
  <si>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</si>
  <si>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</si>
  <si>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</si>
  <si>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</si>
  <si>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</si>
  <si>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</si>
  <si>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</si>
  <si>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</si>
  <si>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</si>
  <si>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</si>
  <si>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</si>
  <si>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</si>
  <si>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</si>
  <si>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</si>
  <si>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</si>
  <si>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</si>
  <si>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</si>
  <si>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</si>
  <si>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</si>
  <si>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</si>
  <si>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</si>
  <si>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</si>
  <si>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</si>
  <si>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</si>
  <si>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</si>
  <si>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</si>
  <si>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</si>
  <si>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</si>
  <si>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</si>
  <si>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</si>
  <si>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</si>
  <si>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</si>
  <si>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</si>
  <si>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</si>
  <si>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</si>
  <si>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</si>
  <si>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</si>
  <si>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</si>
  <si>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</si>
  <si>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</si>
  <si>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</si>
  <si>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</si>
  <si>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</si>
  <si>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</si>
  <si>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</si>
  <si>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</si>
  <si>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</si>
  <si>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</si>
  <si>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</si>
  <si>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</si>
  <si>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</si>
  <si>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Холодна об'ємна штампування                 (загальний обсяг)</t>
  </si>
  <si>
    <t>Обладнання та автоматизація виробничих процесів                   (загальний обсяг)</t>
  </si>
  <si>
    <t>Комп'ютерні моделювання та оптимальні технологічні системи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</si>
  <si>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</si>
  <si>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</si>
  <si>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</si>
  <si>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</si>
  <si>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</si>
  <si>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</si>
  <si>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</si>
  <si>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</si>
  <si>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</si>
  <si>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</si>
  <si>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</si>
  <si>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</si>
  <si>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</si>
  <si>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</si>
  <si>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</si>
  <si>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</si>
  <si>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</si>
  <si>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</si>
  <si>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</si>
  <si>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</si>
  <si>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</si>
  <si>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</si>
  <si>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</si>
  <si>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</si>
  <si>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</si>
  <si>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</si>
  <si>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</si>
  <si>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</si>
  <si>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</si>
  <si>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</si>
  <si>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</si>
  <si>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</si>
  <si>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</si>
  <si>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</si>
  <si>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</si>
  <si>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</si>
  <si>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</si>
  <si>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</si>
  <si>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</si>
  <si>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</si>
  <si>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</si>
  <si>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</si>
  <si>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</si>
  <si>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</si>
  <si>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</si>
  <si>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</si>
  <si>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</si>
  <si>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</si>
  <si>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</si>
  <si>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</si>
  <si>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</si>
  <si>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</si>
  <si>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</si>
  <si>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</si>
  <si>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</si>
  <si>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</si>
  <si>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</si>
  <si>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ЛВ</t>
  </si>
  <si>
    <t>ОМТ</t>
  </si>
  <si>
    <t>протокол № 10</t>
  </si>
  <si>
    <t>"29"           квітня         2021 р.</t>
  </si>
  <si>
    <t>V. План освітнього процесу на 2021/2022 навчальний рік (бакалавр, прискорена форма)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</si>
</sst>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sz val="8"/>
      <name val="Arial Cyr"/>
      <family val="0"/>
    </font>
    <font>
      <u val="single"/>
      <sz val="2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9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5" fillId="0" borderId="0" xfId="53" applyFont="1">
      <alignment/>
      <protection/>
    </xf>
    <xf numFmtId="0" fontId="24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4" fillId="0" borderId="0" xfId="53" applyNumberFormat="1" applyFont="1" applyBorder="1" applyAlignment="1">
      <alignment horizontal="righ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96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56" applyFont="1" applyBorder="1" applyAlignment="1">
      <alignment horizontal="center"/>
      <protection/>
    </xf>
    <xf numFmtId="49" fontId="3" fillId="0" borderId="10" xfId="56" applyNumberFormat="1" applyFont="1" applyBorder="1" applyAlignment="1">
      <alignment horizontal="center" vertical="center"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4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3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17" xfId="56" applyNumberFormat="1" applyFont="1" applyBorder="1" applyAlignment="1">
      <alignment horizontal="center" vertical="center"/>
      <protection/>
    </xf>
    <xf numFmtId="49" fontId="3" fillId="0" borderId="16" xfId="56" applyNumberFormat="1" applyFont="1" applyBorder="1" applyAlignment="1">
      <alignment horizontal="center" vertical="center"/>
      <protection/>
    </xf>
    <xf numFmtId="49" fontId="3" fillId="0" borderId="21" xfId="56" applyNumberFormat="1" applyFont="1" applyBorder="1" applyAlignment="1">
      <alignment horizontal="center" vertical="center"/>
      <protection/>
    </xf>
    <xf numFmtId="49" fontId="3" fillId="0" borderId="12" xfId="56" applyNumberFormat="1" applyFont="1" applyBorder="1" applyAlignment="1">
      <alignment horizontal="center" vertical="center"/>
      <protection/>
    </xf>
    <xf numFmtId="49" fontId="3" fillId="0" borderId="22" xfId="56" applyNumberFormat="1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28" fillId="0" borderId="21" xfId="56" applyFont="1" applyBorder="1">
      <alignment/>
      <protection/>
    </xf>
    <xf numFmtId="0" fontId="4" fillId="0" borderId="15" xfId="0" applyFont="1" applyFill="1" applyBorder="1" applyAlignment="1">
      <alignment horizontal="center" vertical="center" wrapText="1"/>
    </xf>
    <xf numFmtId="196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4" xfId="0" applyNumberFormat="1" applyFont="1" applyFill="1" applyBorder="1" applyAlignment="1" applyProtection="1">
      <alignment horizontal="center" vertical="center"/>
      <protection/>
    </xf>
    <xf numFmtId="198" fontId="4" fillId="0" borderId="26" xfId="0" applyNumberFormat="1" applyFont="1" applyFill="1" applyBorder="1" applyAlignment="1" applyProtection="1">
      <alignment horizontal="center" vertical="center"/>
      <protection/>
    </xf>
    <xf numFmtId="197" fontId="4" fillId="0" borderId="14" xfId="0" applyNumberFormat="1" applyFont="1" applyFill="1" applyBorder="1" applyAlignment="1" applyProtection="1">
      <alignment horizontal="center" vertical="center"/>
      <protection/>
    </xf>
    <xf numFmtId="198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98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>
      <alignment horizontal="center" vertical="center"/>
    </xf>
    <xf numFmtId="200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>
      <alignment horizontal="center" vertical="center"/>
    </xf>
    <xf numFmtId="200" fontId="4" fillId="0" borderId="30" xfId="0" applyNumberFormat="1" applyFont="1" applyFill="1" applyBorder="1" applyAlignment="1">
      <alignment horizontal="center" vertical="center" wrapText="1"/>
    </xf>
    <xf numFmtId="200" fontId="4" fillId="0" borderId="30" xfId="0" applyNumberFormat="1" applyFont="1" applyFill="1" applyBorder="1" applyAlignment="1" applyProtection="1">
      <alignment horizontal="center" vertical="center"/>
      <protection/>
    </xf>
    <xf numFmtId="198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02" fontId="4" fillId="0" borderId="29" xfId="0" applyNumberFormat="1" applyFont="1" applyFill="1" applyBorder="1" applyAlignment="1" applyProtection="1">
      <alignment horizontal="center" vertical="center"/>
      <protection/>
    </xf>
    <xf numFmtId="202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98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 applyProtection="1">
      <alignment vertical="center"/>
      <protection/>
    </xf>
    <xf numFmtId="1" fontId="4" fillId="0" borderId="17" xfId="0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196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96" fontId="4" fillId="0" borderId="25" xfId="0" applyNumberFormat="1" applyFont="1" applyFill="1" applyBorder="1" applyAlignment="1" applyProtection="1">
      <alignment vertical="center"/>
      <protection/>
    </xf>
    <xf numFmtId="1" fontId="4" fillId="0" borderId="23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198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200" fontId="4" fillId="0" borderId="38" xfId="0" applyNumberFormat="1" applyFont="1" applyFill="1" applyBorder="1" applyAlignment="1">
      <alignment horizontal="center" vertical="center" wrapText="1"/>
    </xf>
    <xf numFmtId="200" fontId="0" fillId="0" borderId="0" xfId="0" applyNumberFormat="1" applyFont="1" applyFill="1" applyAlignment="1">
      <alignment/>
    </xf>
    <xf numFmtId="202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/>
    </xf>
    <xf numFmtId="201" fontId="0" fillId="0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7" fontId="4" fillId="0" borderId="32" xfId="0" applyNumberFormat="1" applyFont="1" applyFill="1" applyBorder="1" applyAlignment="1" applyProtection="1">
      <alignment horizontal="center" vertical="center"/>
      <protection/>
    </xf>
    <xf numFmtId="196" fontId="4" fillId="0" borderId="24" xfId="0" applyNumberFormat="1" applyFont="1" applyFill="1" applyBorder="1" applyAlignment="1" applyProtection="1">
      <alignment horizontal="center" vertical="center"/>
      <protection/>
    </xf>
    <xf numFmtId="196" fontId="4" fillId="0" borderId="15" xfId="0" applyNumberFormat="1" applyFont="1" applyFill="1" applyBorder="1" applyAlignment="1" applyProtection="1">
      <alignment horizontal="center" vertical="center"/>
      <protection/>
    </xf>
    <xf numFmtId="196" fontId="4" fillId="0" borderId="23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6" xfId="0" applyNumberFormat="1" applyFont="1" applyFill="1" applyBorder="1" applyAlignment="1" applyProtection="1">
      <alignment horizontal="center" vertical="center"/>
      <protection/>
    </xf>
    <xf numFmtId="196" fontId="4" fillId="0" borderId="34" xfId="0" applyNumberFormat="1" applyFont="1" applyFill="1" applyBorder="1" applyAlignment="1" applyProtection="1">
      <alignment horizontal="center" vertical="center"/>
      <protection/>
    </xf>
    <xf numFmtId="196" fontId="4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98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 wrapText="1"/>
    </xf>
    <xf numFmtId="200" fontId="4" fillId="0" borderId="41" xfId="0" applyNumberFormat="1" applyFont="1" applyFill="1" applyBorder="1" applyAlignment="1" applyProtection="1">
      <alignment horizontal="center" vertical="center"/>
      <protection/>
    </xf>
    <xf numFmtId="196" fontId="4" fillId="0" borderId="25" xfId="0" applyNumberFormat="1" applyFont="1" applyFill="1" applyBorder="1" applyAlignment="1" applyProtection="1">
      <alignment horizontal="center" vertical="center"/>
      <protection/>
    </xf>
    <xf numFmtId="196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Border="1" applyAlignment="1">
      <alignment horizontal="center"/>
      <protection/>
    </xf>
    <xf numFmtId="0" fontId="3" fillId="0" borderId="44" xfId="56" applyFont="1" applyBorder="1" applyAlignment="1">
      <alignment horizontal="center"/>
      <protection/>
    </xf>
    <xf numFmtId="0" fontId="7" fillId="0" borderId="32" xfId="56" applyFont="1" applyBorder="1" applyAlignment="1">
      <alignment horizontal="center" vertical="center"/>
      <protection/>
    </xf>
    <xf numFmtId="49" fontId="3" fillId="0" borderId="11" xfId="56" applyNumberFormat="1" applyFont="1" applyBorder="1" applyAlignment="1">
      <alignment horizontal="center" vertical="center"/>
      <protection/>
    </xf>
    <xf numFmtId="49" fontId="3" fillId="0" borderId="28" xfId="56" applyNumberFormat="1" applyFont="1" applyBorder="1" applyAlignment="1">
      <alignment horizontal="center" vertical="center"/>
      <protection/>
    </xf>
    <xf numFmtId="0" fontId="7" fillId="0" borderId="33" xfId="56" applyFont="1" applyBorder="1" applyAlignment="1">
      <alignment horizontal="center" vertical="center"/>
      <protection/>
    </xf>
    <xf numFmtId="0" fontId="3" fillId="0" borderId="10" xfId="56" applyFont="1" applyBorder="1">
      <alignment/>
      <protection/>
    </xf>
    <xf numFmtId="0" fontId="3" fillId="0" borderId="12" xfId="56" applyFont="1" applyBorder="1">
      <alignment/>
      <protection/>
    </xf>
    <xf numFmtId="0" fontId="3" fillId="0" borderId="11" xfId="56" applyFont="1" applyBorder="1">
      <alignment/>
      <protection/>
    </xf>
    <xf numFmtId="0" fontId="3" fillId="0" borderId="28" xfId="56" applyFont="1" applyBorder="1">
      <alignment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45" xfId="56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7" xfId="56" applyFont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56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12" xfId="56" applyFont="1" applyBorder="1">
      <alignment/>
      <protection/>
    </xf>
    <xf numFmtId="0" fontId="28" fillId="0" borderId="28" xfId="56" applyFont="1" applyBorder="1">
      <alignment/>
      <protection/>
    </xf>
    <xf numFmtId="0" fontId="2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198" fontId="4" fillId="0" borderId="15" xfId="0" applyNumberFormat="1" applyFont="1" applyFill="1" applyBorder="1" applyAlignment="1" applyProtection="1">
      <alignment horizontal="center" vertical="center"/>
      <protection/>
    </xf>
    <xf numFmtId="200" fontId="4" fillId="0" borderId="43" xfId="0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98" fontId="4" fillId="0" borderId="43" xfId="0" applyNumberFormat="1" applyFont="1" applyFill="1" applyBorder="1" applyAlignment="1" applyProtection="1">
      <alignment horizontal="center" vertical="center"/>
      <protection/>
    </xf>
    <xf numFmtId="202" fontId="4" fillId="0" borderId="22" xfId="0" applyNumberFormat="1" applyFont="1" applyFill="1" applyBorder="1" applyAlignment="1">
      <alignment horizontal="center" vertical="center" wrapText="1"/>
    </xf>
    <xf numFmtId="198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32" borderId="38" xfId="54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198" fontId="4" fillId="0" borderId="49" xfId="0" applyNumberFormat="1" applyFont="1" applyFill="1" applyBorder="1" applyAlignment="1" applyProtection="1">
      <alignment vertical="center"/>
      <protection/>
    </xf>
    <xf numFmtId="0" fontId="10" fillId="0" borderId="50" xfId="0" applyFont="1" applyFill="1" applyBorder="1" applyAlignment="1">
      <alignment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97" fontId="10" fillId="0" borderId="0" xfId="0" applyNumberFormat="1" applyFont="1" applyFill="1" applyBorder="1" applyAlignment="1">
      <alignment/>
    </xf>
    <xf numFmtId="197" fontId="10" fillId="32" borderId="0" xfId="0" applyNumberFormat="1" applyFont="1" applyFill="1" applyBorder="1" applyAlignment="1">
      <alignment/>
    </xf>
    <xf numFmtId="198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4" fillId="0" borderId="0" xfId="55" applyNumberFormat="1" applyFont="1" applyFill="1" applyBorder="1" applyAlignment="1" applyProtection="1">
      <alignment horizontal="left" vertical="center"/>
      <protection/>
    </xf>
    <xf numFmtId="200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196" fontId="4" fillId="0" borderId="0" xfId="55" applyNumberFormat="1" applyFont="1" applyFill="1" applyBorder="1" applyAlignment="1" applyProtection="1">
      <alignment horizontal="right" vertical="center"/>
      <protection/>
    </xf>
    <xf numFmtId="200" fontId="4" fillId="0" borderId="4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9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97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1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51" xfId="0" applyNumberFormat="1" applyFont="1" applyFill="1" applyBorder="1" applyAlignment="1">
      <alignment vertical="center" wrapText="1"/>
    </xf>
    <xf numFmtId="49" fontId="4" fillId="33" borderId="52" xfId="0" applyNumberFormat="1" applyFont="1" applyFill="1" applyBorder="1" applyAlignment="1">
      <alignment horizontal="center" vertical="center" wrapText="1"/>
    </xf>
    <xf numFmtId="198" fontId="4" fillId="33" borderId="52" xfId="0" applyNumberFormat="1" applyFont="1" applyFill="1" applyBorder="1" applyAlignment="1" applyProtection="1">
      <alignment vertical="center"/>
      <protection/>
    </xf>
    <xf numFmtId="198" fontId="4" fillId="33" borderId="35" xfId="0" applyNumberFormat="1" applyFont="1" applyFill="1" applyBorder="1" applyAlignment="1" applyProtection="1">
      <alignment vertical="center"/>
      <protection/>
    </xf>
    <xf numFmtId="198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2" fillId="33" borderId="2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8" fontId="4" fillId="33" borderId="10" xfId="0" applyNumberFormat="1" applyFont="1" applyFill="1" applyBorder="1" applyAlignment="1" applyProtection="1">
      <alignment vertical="center"/>
      <protection/>
    </xf>
    <xf numFmtId="198" fontId="4" fillId="33" borderId="16" xfId="0" applyNumberFormat="1" applyFont="1" applyFill="1" applyBorder="1" applyAlignment="1" applyProtection="1">
      <alignment vertical="center"/>
      <protection/>
    </xf>
    <xf numFmtId="198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01" fontId="0" fillId="33" borderId="0" xfId="0" applyNumberFormat="1" applyFont="1" applyFill="1" applyAlignment="1">
      <alignment/>
    </xf>
    <xf numFmtId="49" fontId="4" fillId="33" borderId="27" xfId="0" applyNumberFormat="1" applyFont="1" applyFill="1" applyBorder="1" applyAlignment="1">
      <alignment vertical="center" wrapText="1"/>
    </xf>
    <xf numFmtId="198" fontId="4" fillId="33" borderId="10" xfId="0" applyNumberFormat="1" applyFont="1" applyFill="1" applyBorder="1" applyAlignment="1" applyProtection="1">
      <alignment horizontal="center" vertical="center"/>
      <protection/>
    </xf>
    <xf numFmtId="198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 wrapText="1"/>
    </xf>
    <xf numFmtId="198" fontId="0" fillId="33" borderId="0" xfId="0" applyNumberFormat="1" applyFont="1" applyFill="1" applyAlignment="1">
      <alignment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198" fontId="4" fillId="33" borderId="54" xfId="0" applyNumberFormat="1" applyFont="1" applyFill="1" applyBorder="1" applyAlignment="1" applyProtection="1">
      <alignment vertical="center"/>
      <protection/>
    </xf>
    <xf numFmtId="198" fontId="4" fillId="33" borderId="55" xfId="0" applyNumberFormat="1" applyFont="1" applyFill="1" applyBorder="1" applyAlignment="1" applyProtection="1">
      <alignment vertical="center"/>
      <protection/>
    </xf>
    <xf numFmtId="198" fontId="4" fillId="33" borderId="56" xfId="0" applyNumberFormat="1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/>
    </xf>
    <xf numFmtId="198" fontId="6" fillId="33" borderId="14" xfId="0" applyNumberFormat="1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>
      <alignment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98" fontId="6" fillId="33" borderId="10" xfId="0" applyNumberFormat="1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left" vertical="center" wrapText="1"/>
    </xf>
    <xf numFmtId="49" fontId="4" fillId="33" borderId="5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1" fontId="4" fillId="33" borderId="18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01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202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left" vertical="center" wrapText="1"/>
    </xf>
    <xf numFmtId="199" fontId="4" fillId="33" borderId="10" xfId="0" applyNumberFormat="1" applyFont="1" applyFill="1" applyBorder="1" applyAlignment="1" applyProtection="1">
      <alignment horizontal="center" vertical="center" wrapText="1"/>
      <protection/>
    </xf>
    <xf numFmtId="199" fontId="4" fillId="33" borderId="11" xfId="0" applyNumberFormat="1" applyFont="1" applyFill="1" applyBorder="1" applyAlignment="1" applyProtection="1">
      <alignment horizontal="center" vertical="center" wrapText="1"/>
      <protection/>
    </xf>
    <xf numFmtId="196" fontId="4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200" fontId="4" fillId="33" borderId="27" xfId="0" applyNumberFormat="1" applyFont="1" applyFill="1" applyBorder="1" applyAlignment="1">
      <alignment horizontal="center" vertical="center"/>
    </xf>
    <xf numFmtId="49" fontId="4" fillId="33" borderId="54" xfId="0" applyNumberFormat="1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/>
    </xf>
    <xf numFmtId="198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 wrapText="1"/>
    </xf>
    <xf numFmtId="198" fontId="4" fillId="33" borderId="15" xfId="0" applyNumberFormat="1" applyFont="1" applyFill="1" applyBorder="1" applyAlignment="1" applyProtection="1">
      <alignment horizontal="center" vertical="center"/>
      <protection/>
    </xf>
    <xf numFmtId="198" fontId="4" fillId="33" borderId="14" xfId="0" applyNumberFormat="1" applyFont="1" applyFill="1" applyBorder="1" applyAlignment="1" applyProtection="1">
      <alignment horizontal="center" vertical="center"/>
      <protection/>
    </xf>
    <xf numFmtId="198" fontId="4" fillId="33" borderId="23" xfId="0" applyNumberFormat="1" applyFont="1" applyFill="1" applyBorder="1" applyAlignment="1" applyProtection="1">
      <alignment horizontal="center" vertical="center"/>
      <protection/>
    </xf>
    <xf numFmtId="198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200" fontId="4" fillId="33" borderId="34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 applyProtection="1">
      <alignment horizontal="center" vertical="center"/>
      <protection/>
    </xf>
    <xf numFmtId="198" fontId="4" fillId="33" borderId="43" xfId="0" applyNumberFormat="1" applyFont="1" applyFill="1" applyBorder="1" applyAlignment="1" applyProtection="1">
      <alignment horizontal="center" vertical="center"/>
      <protection/>
    </xf>
    <xf numFmtId="202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202" fontId="4" fillId="33" borderId="27" xfId="0" applyNumberFormat="1" applyFont="1" applyFill="1" applyBorder="1" applyAlignment="1" applyProtection="1">
      <alignment horizontal="center" vertical="center"/>
      <protection/>
    </xf>
    <xf numFmtId="197" fontId="6" fillId="33" borderId="16" xfId="0" applyNumberFormat="1" applyFont="1" applyFill="1" applyBorder="1" applyAlignment="1" applyProtection="1">
      <alignment horizontal="center" vertical="center"/>
      <protection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97" fontId="6" fillId="33" borderId="19" xfId="0" applyNumberFormat="1" applyFont="1" applyFill="1" applyBorder="1" applyAlignment="1" applyProtection="1">
      <alignment horizontal="center" vertical="center"/>
      <protection/>
    </xf>
    <xf numFmtId="198" fontId="4" fillId="33" borderId="26" xfId="0" applyNumberFormat="1" applyFont="1" applyFill="1" applyBorder="1" applyAlignment="1" applyProtection="1">
      <alignment horizontal="center" vertical="center"/>
      <protection/>
    </xf>
    <xf numFmtId="202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/>
    </xf>
    <xf numFmtId="202" fontId="4" fillId="33" borderId="56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99" fontId="4" fillId="33" borderId="14" xfId="0" applyNumberFormat="1" applyFont="1" applyFill="1" applyBorder="1" applyAlignment="1" applyProtection="1">
      <alignment vertical="center" wrapText="1"/>
      <protection/>
    </xf>
    <xf numFmtId="196" fontId="4" fillId="33" borderId="27" xfId="0" applyNumberFormat="1" applyFont="1" applyFill="1" applyBorder="1" applyAlignment="1" applyProtection="1">
      <alignment horizontal="center" vertical="center"/>
      <protection/>
    </xf>
    <xf numFmtId="196" fontId="4" fillId="33" borderId="18" xfId="0" applyNumberFormat="1" applyFont="1" applyFill="1" applyBorder="1" applyAlignment="1" applyProtection="1">
      <alignment vertical="center"/>
      <protection/>
    </xf>
    <xf numFmtId="19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26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197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196" fontId="2" fillId="0" borderId="0" xfId="55" applyNumberFormat="1" applyFont="1" applyFill="1" applyBorder="1" applyAlignment="1" applyProtection="1">
      <alignment vertical="center"/>
      <protection/>
    </xf>
    <xf numFmtId="49" fontId="4" fillId="0" borderId="0" xfId="55" applyNumberFormat="1" applyFont="1" applyFill="1" applyBorder="1" applyAlignment="1">
      <alignment vertical="center" wrapText="1"/>
      <protection/>
    </xf>
    <xf numFmtId="196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49" fontId="33" fillId="33" borderId="10" xfId="54" applyNumberFormat="1" applyFont="1" applyFill="1" applyBorder="1" applyAlignment="1">
      <alignment horizontal="center" vertical="center" wrapText="1"/>
      <protection/>
    </xf>
    <xf numFmtId="49" fontId="4" fillId="0" borderId="31" xfId="0" applyNumberFormat="1" applyFont="1" applyFill="1" applyBorder="1" applyAlignment="1">
      <alignment horizontal="center" vertical="center"/>
    </xf>
    <xf numFmtId="199" fontId="4" fillId="0" borderId="31" xfId="0" applyNumberFormat="1" applyFont="1" applyFill="1" applyBorder="1" applyAlignment="1" applyProtection="1">
      <alignment vertical="center" wrapText="1"/>
      <protection/>
    </xf>
    <xf numFmtId="0" fontId="10" fillId="0" borderId="60" xfId="0" applyFont="1" applyFill="1" applyBorder="1" applyAlignment="1">
      <alignment/>
    </xf>
    <xf numFmtId="198" fontId="4" fillId="0" borderId="53" xfId="0" applyNumberFormat="1" applyFont="1" applyFill="1" applyBorder="1" applyAlignment="1" applyProtection="1">
      <alignment horizontal="center" vertical="center"/>
      <protection/>
    </xf>
    <xf numFmtId="202" fontId="4" fillId="0" borderId="44" xfId="0" applyNumberFormat="1" applyFont="1" applyFill="1" applyBorder="1" applyAlignment="1" applyProtection="1">
      <alignment horizontal="center" vertical="center"/>
      <protection/>
    </xf>
    <xf numFmtId="1" fontId="4" fillId="0" borderId="45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 applyProtection="1">
      <alignment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200" fontId="4" fillId="33" borderId="10" xfId="54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200" fontId="0" fillId="33" borderId="0" xfId="0" applyNumberFormat="1" applyFont="1" applyFill="1" applyBorder="1" applyAlignment="1">
      <alignment/>
    </xf>
    <xf numFmtId="1" fontId="2" fillId="33" borderId="10" xfId="55" applyNumberFormat="1" applyFont="1" applyFill="1" applyBorder="1" applyAlignment="1">
      <alignment horizontal="center" vertical="center"/>
      <protection/>
    </xf>
    <xf numFmtId="196" fontId="4" fillId="33" borderId="0" xfId="55" applyNumberFormat="1" applyFont="1" applyFill="1" applyBorder="1" applyAlignment="1" applyProtection="1">
      <alignment horizontal="left" vertical="center"/>
      <protection/>
    </xf>
    <xf numFmtId="200" fontId="4" fillId="0" borderId="61" xfId="0" applyNumberFormat="1" applyFont="1" applyFill="1" applyBorder="1" applyAlignment="1">
      <alignment horizontal="center" vertical="center" wrapText="1"/>
    </xf>
    <xf numFmtId="200" fontId="4" fillId="0" borderId="34" xfId="0" applyNumberFormat="1" applyFont="1" applyFill="1" applyBorder="1" applyAlignment="1" applyProtection="1">
      <alignment horizontal="center" vertical="center"/>
      <protection/>
    </xf>
    <xf numFmtId="200" fontId="4" fillId="0" borderId="37" xfId="0" applyNumberFormat="1" applyFont="1" applyFill="1" applyBorder="1" applyAlignment="1">
      <alignment horizontal="center" vertical="center" wrapText="1"/>
    </xf>
    <xf numFmtId="200" fontId="4" fillId="0" borderId="42" xfId="0" applyNumberFormat="1" applyFont="1" applyFill="1" applyBorder="1" applyAlignment="1">
      <alignment horizontal="center" vertical="center" wrapText="1"/>
    </xf>
    <xf numFmtId="200" fontId="4" fillId="0" borderId="50" xfId="0" applyNumberFormat="1" applyFont="1" applyFill="1" applyBorder="1" applyAlignment="1" applyProtection="1">
      <alignment horizontal="center" vertical="center"/>
      <protection/>
    </xf>
    <xf numFmtId="199" fontId="4" fillId="33" borderId="10" xfId="0" applyNumberFormat="1" applyFont="1" applyFill="1" applyBorder="1" applyAlignment="1" applyProtection="1">
      <alignment horizontal="center" vertical="center" wrapText="1"/>
      <protection/>
    </xf>
    <xf numFmtId="19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02" fontId="4" fillId="33" borderId="11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left" vertical="center" wrapText="1"/>
    </xf>
    <xf numFmtId="49" fontId="4" fillId="33" borderId="59" xfId="0" applyNumberFormat="1" applyFont="1" applyFill="1" applyBorder="1" applyAlignment="1">
      <alignment vertical="center" wrapText="1"/>
    </xf>
    <xf numFmtId="198" fontId="4" fillId="33" borderId="17" xfId="0" applyNumberFormat="1" applyFont="1" applyFill="1" applyBorder="1" applyAlignment="1" applyProtection="1">
      <alignment horizontal="center" vertical="center"/>
      <protection/>
    </xf>
    <xf numFmtId="202" fontId="4" fillId="33" borderId="11" xfId="0" applyNumberFormat="1" applyFont="1" applyFill="1" applyBorder="1" applyAlignment="1">
      <alignment horizontal="center" vertical="center" wrapText="1"/>
    </xf>
    <xf numFmtId="19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59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/>
    </xf>
    <xf numFmtId="196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98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/>
    </xf>
    <xf numFmtId="198" fontId="4" fillId="33" borderId="64" xfId="0" applyNumberFormat="1" applyFont="1" applyFill="1" applyBorder="1" applyAlignment="1" applyProtection="1">
      <alignment horizontal="center" vertical="center"/>
      <protection/>
    </xf>
    <xf numFmtId="198" fontId="4" fillId="33" borderId="30" xfId="0" applyNumberFormat="1" applyFont="1" applyFill="1" applyBorder="1" applyAlignment="1" applyProtection="1">
      <alignment horizontal="center" vertical="center"/>
      <protection/>
    </xf>
    <xf numFmtId="197" fontId="0" fillId="33" borderId="0" xfId="0" applyNumberFormat="1" applyFont="1" applyFill="1" applyAlignment="1">
      <alignment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>
      <alignment horizontal="center" vertical="center"/>
    </xf>
    <xf numFmtId="197" fontId="4" fillId="0" borderId="22" xfId="0" applyNumberFormat="1" applyFont="1" applyFill="1" applyBorder="1" applyAlignment="1" applyProtection="1">
      <alignment horizontal="center" vertical="center"/>
      <protection/>
    </xf>
    <xf numFmtId="200" fontId="4" fillId="0" borderId="65" xfId="0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 wrapText="1"/>
    </xf>
    <xf numFmtId="196" fontId="4" fillId="0" borderId="42" xfId="0" applyNumberFormat="1" applyFont="1" applyFill="1" applyBorder="1" applyAlignment="1" applyProtection="1">
      <alignment vertical="center"/>
      <protection/>
    </xf>
    <xf numFmtId="49" fontId="4" fillId="0" borderId="66" xfId="0" applyNumberFormat="1" applyFont="1" applyFill="1" applyBorder="1" applyAlignment="1">
      <alignment vertical="center" wrapText="1"/>
    </xf>
    <xf numFmtId="49" fontId="4" fillId="0" borderId="67" xfId="0" applyNumberFormat="1" applyFont="1" applyFill="1" applyBorder="1" applyAlignment="1">
      <alignment vertical="center" wrapText="1"/>
    </xf>
    <xf numFmtId="49" fontId="4" fillId="0" borderId="68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200" fontId="4" fillId="0" borderId="39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8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49" fontId="4" fillId="33" borderId="69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49" fontId="4" fillId="33" borderId="7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49" fontId="4" fillId="33" borderId="69" xfId="0" applyNumberFormat="1" applyFont="1" applyFill="1" applyBorder="1" applyAlignment="1">
      <alignment horizontal="left" vertical="center" wrapText="1"/>
    </xf>
    <xf numFmtId="49" fontId="4" fillId="33" borderId="59" xfId="0" applyNumberFormat="1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49" fontId="2" fillId="33" borderId="59" xfId="0" applyNumberFormat="1" applyFont="1" applyFill="1" applyBorder="1" applyAlignment="1">
      <alignment vertical="center" wrapText="1"/>
    </xf>
    <xf numFmtId="49" fontId="4" fillId="33" borderId="59" xfId="0" applyNumberFormat="1" applyFont="1" applyFill="1" applyBorder="1" applyAlignment="1">
      <alignment horizontal="left" vertical="justify" wrapText="1"/>
    </xf>
    <xf numFmtId="49" fontId="4" fillId="33" borderId="70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199" fontId="4" fillId="33" borderId="13" xfId="0" applyNumberFormat="1" applyFont="1" applyFill="1" applyBorder="1" applyAlignment="1" applyProtection="1">
      <alignment horizontal="center" vertical="center" wrapText="1"/>
      <protection/>
    </xf>
    <xf numFmtId="199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202" fontId="4" fillId="33" borderId="11" xfId="0" applyNumberFormat="1" applyFont="1" applyFill="1" applyBorder="1" applyAlignment="1" applyProtection="1">
      <alignment horizontal="center" vertical="center" wrapText="1"/>
      <protection/>
    </xf>
    <xf numFmtId="197" fontId="4" fillId="33" borderId="11" xfId="0" applyNumberFormat="1" applyFont="1" applyFill="1" applyBorder="1" applyAlignment="1" applyProtection="1">
      <alignment horizontal="center" vertical="center"/>
      <protection/>
    </xf>
    <xf numFmtId="198" fontId="4" fillId="33" borderId="69" xfId="0" applyNumberFormat="1" applyFont="1" applyFill="1" applyBorder="1" applyAlignment="1" applyProtection="1">
      <alignment horizontal="center" vertical="center"/>
      <protection/>
    </xf>
    <xf numFmtId="198" fontId="4" fillId="33" borderId="59" xfId="0" applyNumberFormat="1" applyFont="1" applyFill="1" applyBorder="1" applyAlignment="1" applyProtection="1">
      <alignment horizontal="center" vertical="center"/>
      <protection/>
    </xf>
    <xf numFmtId="200" fontId="4" fillId="33" borderId="59" xfId="0" applyNumberFormat="1" applyFont="1" applyFill="1" applyBorder="1" applyAlignment="1" applyProtection="1">
      <alignment horizontal="center" vertical="center" wrapText="1"/>
      <protection/>
    </xf>
    <xf numFmtId="20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201" fontId="4" fillId="33" borderId="59" xfId="0" applyNumberFormat="1" applyFont="1" applyFill="1" applyBorder="1" applyAlignment="1" applyProtection="1">
      <alignment horizontal="center" vertical="center"/>
      <protection/>
    </xf>
    <xf numFmtId="198" fontId="4" fillId="33" borderId="70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202" fontId="4" fillId="33" borderId="59" xfId="0" applyNumberFormat="1" applyFont="1" applyFill="1" applyBorder="1" applyAlignment="1" applyProtection="1">
      <alignment horizontal="center" vertical="center"/>
      <protection/>
    </xf>
    <xf numFmtId="202" fontId="4" fillId="33" borderId="70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02" fontId="4" fillId="33" borderId="17" xfId="0" applyNumberFormat="1" applyFont="1" applyFill="1" applyBorder="1" applyAlignment="1" applyProtection="1">
      <alignment horizontal="center" vertical="center"/>
      <protection/>
    </xf>
    <xf numFmtId="1" fontId="4" fillId="33" borderId="17" xfId="0" applyNumberFormat="1" applyFont="1" applyFill="1" applyBorder="1" applyAlignment="1">
      <alignment horizontal="center" vertical="center"/>
    </xf>
    <xf numFmtId="198" fontId="35" fillId="33" borderId="64" xfId="0" applyNumberFormat="1" applyFont="1" applyFill="1" applyBorder="1" applyAlignment="1" applyProtection="1">
      <alignment horizontal="center" vertical="center"/>
      <protection/>
    </xf>
    <xf numFmtId="198" fontId="35" fillId="33" borderId="29" xfId="0" applyNumberFormat="1" applyFont="1" applyFill="1" applyBorder="1" applyAlignment="1" applyProtection="1">
      <alignment horizontal="center" vertical="center"/>
      <protection/>
    </xf>
    <xf numFmtId="202" fontId="4" fillId="33" borderId="32" xfId="0" applyNumberFormat="1" applyFont="1" applyFill="1" applyBorder="1" applyAlignment="1">
      <alignment horizontal="center" vertical="center" wrapText="1"/>
    </xf>
    <xf numFmtId="198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>
      <alignment horizontal="center" vertical="center" wrapText="1"/>
    </xf>
    <xf numFmtId="1" fontId="4" fillId="32" borderId="29" xfId="0" applyNumberFormat="1" applyFont="1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1" fontId="4" fillId="32" borderId="29" xfId="0" applyNumberFormat="1" applyFont="1" applyFill="1" applyBorder="1" applyAlignment="1" applyProtection="1">
      <alignment horizontal="center" vertical="center"/>
      <protection/>
    </xf>
    <xf numFmtId="49" fontId="4" fillId="33" borderId="27" xfId="54" applyNumberFormat="1" applyFont="1" applyFill="1" applyBorder="1" applyAlignment="1" applyProtection="1">
      <alignment horizontal="center" vertical="center"/>
      <protection/>
    </xf>
    <xf numFmtId="49" fontId="2" fillId="33" borderId="27" xfId="54" applyNumberFormat="1" applyFont="1" applyFill="1" applyBorder="1" applyAlignment="1" applyProtection="1">
      <alignment horizontal="center" vertical="center"/>
      <protection/>
    </xf>
    <xf numFmtId="49" fontId="2" fillId="33" borderId="44" xfId="54" applyNumberFormat="1" applyFont="1" applyFill="1" applyBorder="1" applyAlignment="1" applyProtection="1">
      <alignment horizontal="center" vertical="center"/>
      <protection/>
    </xf>
    <xf numFmtId="49" fontId="4" fillId="33" borderId="26" xfId="54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49" fontId="36" fillId="33" borderId="43" xfId="54" applyNumberFormat="1" applyFont="1" applyFill="1" applyBorder="1" applyAlignment="1">
      <alignment vertical="center" wrapText="1"/>
      <protection/>
    </xf>
    <xf numFmtId="49" fontId="2" fillId="33" borderId="27" xfId="55" applyNumberFormat="1" applyFont="1" applyFill="1" applyBorder="1" applyAlignment="1">
      <alignment horizontal="left" vertical="center" wrapText="1"/>
      <protection/>
    </xf>
    <xf numFmtId="49" fontId="4" fillId="33" borderId="27" xfId="55" applyNumberFormat="1" applyFont="1" applyFill="1" applyBorder="1" applyAlignment="1">
      <alignment horizontal="left" vertical="center" wrapText="1"/>
      <protection/>
    </xf>
    <xf numFmtId="49" fontId="2" fillId="33" borderId="44" xfId="55" applyNumberFormat="1" applyFont="1" applyFill="1" applyBorder="1" applyAlignment="1">
      <alignment horizontal="left" vertical="center" wrapText="1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49" fontId="4" fillId="33" borderId="13" xfId="54" applyNumberFormat="1" applyFont="1" applyFill="1" applyBorder="1" applyAlignment="1">
      <alignment horizontal="center" vertical="center" wrapText="1"/>
      <protection/>
    </xf>
    <xf numFmtId="196" fontId="4" fillId="33" borderId="25" xfId="54" applyNumberFormat="1" applyFont="1" applyFill="1" applyBorder="1" applyAlignment="1" applyProtection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205" fontId="4" fillId="33" borderId="16" xfId="54" applyNumberFormat="1" applyFont="1" applyFill="1" applyBorder="1" applyAlignment="1" applyProtection="1">
      <alignment horizontal="center" vertical="center" wrapText="1"/>
      <protection/>
    </xf>
    <xf numFmtId="1" fontId="2" fillId="33" borderId="17" xfId="55" applyNumberFormat="1" applyFont="1" applyFill="1" applyBorder="1" applyAlignment="1">
      <alignment horizontal="center" vertical="center"/>
      <protection/>
    </xf>
    <xf numFmtId="1" fontId="2" fillId="33" borderId="21" xfId="55" applyNumberFormat="1" applyFont="1" applyFill="1" applyBorder="1" applyAlignment="1">
      <alignment horizontal="center" vertical="center"/>
      <protection/>
    </xf>
    <xf numFmtId="1" fontId="2" fillId="33" borderId="12" xfId="55" applyNumberFormat="1" applyFont="1" applyFill="1" applyBorder="1" applyAlignment="1">
      <alignment horizontal="center" vertical="center"/>
      <protection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205" fontId="4" fillId="33" borderId="22" xfId="54" applyNumberFormat="1" applyFont="1" applyFill="1" applyBorder="1" applyAlignment="1" applyProtection="1">
      <alignment horizontal="center" vertical="center" wrapText="1"/>
      <protection/>
    </xf>
    <xf numFmtId="200" fontId="4" fillId="33" borderId="43" xfId="55" applyNumberFormat="1" applyFont="1" applyFill="1" applyBorder="1" applyAlignment="1" applyProtection="1">
      <alignment horizontal="center" vertical="center"/>
      <protection/>
    </xf>
    <xf numFmtId="200" fontId="2" fillId="33" borderId="27" xfId="54" applyNumberFormat="1" applyFont="1" applyFill="1" applyBorder="1" applyAlignment="1" applyProtection="1">
      <alignment horizontal="center" vertical="center"/>
      <protection/>
    </xf>
    <xf numFmtId="200" fontId="4" fillId="33" borderId="27" xfId="54" applyNumberFormat="1" applyFont="1" applyFill="1" applyBorder="1" applyAlignment="1" applyProtection="1">
      <alignment horizontal="center" vertical="center"/>
      <protection/>
    </xf>
    <xf numFmtId="200" fontId="2" fillId="33" borderId="44" xfId="54" applyNumberFormat="1" applyFont="1" applyFill="1" applyBorder="1" applyAlignment="1" applyProtection="1">
      <alignment horizontal="center" vertical="center"/>
      <protection/>
    </xf>
    <xf numFmtId="0" fontId="2" fillId="33" borderId="27" xfId="54" applyFont="1" applyFill="1" applyBorder="1" applyAlignment="1">
      <alignment horizontal="center" vertical="center" wrapText="1"/>
      <protection/>
    </xf>
    <xf numFmtId="0" fontId="2" fillId="33" borderId="44" xfId="54" applyFont="1" applyFill="1" applyBorder="1" applyAlignment="1">
      <alignment horizontal="center" vertical="center" wrapText="1"/>
      <protection/>
    </xf>
    <xf numFmtId="200" fontId="4" fillId="33" borderId="24" xfId="55" applyNumberFormat="1" applyFont="1" applyFill="1" applyBorder="1" applyAlignment="1" applyProtection="1">
      <alignment horizontal="center" vertical="center"/>
      <protection/>
    </xf>
    <xf numFmtId="200" fontId="4" fillId="33" borderId="13" xfId="55" applyNumberFormat="1" applyFont="1" applyFill="1" applyBorder="1" applyAlignment="1" applyProtection="1">
      <alignment horizontal="center" vertical="center"/>
      <protection/>
    </xf>
    <xf numFmtId="200" fontId="4" fillId="33" borderId="25" xfId="55" applyNumberFormat="1" applyFont="1" applyFill="1" applyBorder="1" applyAlignment="1" applyProtection="1">
      <alignment horizontal="center" vertical="center"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205" fontId="2" fillId="33" borderId="16" xfId="54" applyNumberFormat="1" applyFont="1" applyFill="1" applyBorder="1" applyAlignment="1">
      <alignment horizontal="center" vertical="center" wrapText="1"/>
      <protection/>
    </xf>
    <xf numFmtId="205" fontId="2" fillId="33" borderId="17" xfId="54" applyNumberFormat="1" applyFont="1" applyFill="1" applyBorder="1" applyAlignment="1">
      <alignment horizontal="center" vertical="center" wrapText="1"/>
      <protection/>
    </xf>
    <xf numFmtId="200" fontId="4" fillId="33" borderId="17" xfId="54" applyNumberFormat="1" applyFont="1" applyFill="1" applyBorder="1" applyAlignment="1" applyProtection="1">
      <alignment horizontal="center" vertical="center"/>
      <protection/>
    </xf>
    <xf numFmtId="200" fontId="4" fillId="33" borderId="16" xfId="54" applyNumberFormat="1" applyFont="1" applyFill="1" applyBorder="1" applyAlignment="1" applyProtection="1">
      <alignment horizontal="center" vertical="center"/>
      <protection/>
    </xf>
    <xf numFmtId="0" fontId="2" fillId="33" borderId="21" xfId="55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205" fontId="2" fillId="33" borderId="22" xfId="54" applyNumberFormat="1" applyFont="1" applyFill="1" applyBorder="1" applyAlignment="1">
      <alignment horizontal="center" vertical="center" wrapText="1"/>
      <protection/>
    </xf>
    <xf numFmtId="0" fontId="4" fillId="33" borderId="71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left" vertical="center" wrapText="1"/>
    </xf>
    <xf numFmtId="49" fontId="2" fillId="33" borderId="44" xfId="0" applyNumberFormat="1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96" fontId="4" fillId="0" borderId="29" xfId="0" applyNumberFormat="1" applyFont="1" applyFill="1" applyBorder="1" applyAlignment="1" applyProtection="1">
      <alignment vertical="center"/>
      <protection/>
    </xf>
    <xf numFmtId="202" fontId="4" fillId="0" borderId="29" xfId="0" applyNumberFormat="1" applyFont="1" applyFill="1" applyBorder="1" applyAlignment="1">
      <alignment horizontal="center" vertical="center" wrapText="1"/>
    </xf>
    <xf numFmtId="1" fontId="4" fillId="0" borderId="72" xfId="0" applyNumberFormat="1" applyFont="1" applyFill="1" applyBorder="1" applyAlignment="1" applyProtection="1">
      <alignment vertical="center"/>
      <protection/>
    </xf>
    <xf numFmtId="198" fontId="4" fillId="0" borderId="46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/>
    </xf>
    <xf numFmtId="201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33" borderId="0" xfId="0" applyFont="1" applyFill="1" applyAlignment="1">
      <alignment/>
    </xf>
    <xf numFmtId="0" fontId="24" fillId="33" borderId="0" xfId="0" applyFont="1" applyFill="1" applyAlignment="1">
      <alignment/>
    </xf>
    <xf numFmtId="201" fontId="24" fillId="33" borderId="0" xfId="0" applyNumberFormat="1" applyFont="1" applyFill="1" applyAlignment="1">
      <alignment/>
    </xf>
    <xf numFmtId="198" fontId="24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" fontId="24" fillId="33" borderId="0" xfId="0" applyNumberFormat="1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200" fontId="24" fillId="33" borderId="0" xfId="0" applyNumberFormat="1" applyFont="1" applyFill="1" applyAlignment="1">
      <alignment horizontal="center"/>
    </xf>
    <xf numFmtId="196" fontId="4" fillId="33" borderId="11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198" fontId="4" fillId="33" borderId="59" xfId="0" applyNumberFormat="1" applyFont="1" applyFill="1" applyBorder="1" applyAlignment="1" applyProtection="1">
      <alignment horizontal="center" vertical="center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 applyProtection="1">
      <alignment horizontal="center" vertical="center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56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>
      <alignment horizontal="center" vertical="center" wrapText="1"/>
    </xf>
    <xf numFmtId="196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97" fontId="4" fillId="0" borderId="12" xfId="0" applyNumberFormat="1" applyFont="1" applyFill="1" applyBorder="1" applyAlignment="1" applyProtection="1">
      <alignment horizontal="center" vertical="center"/>
      <protection/>
    </xf>
    <xf numFmtId="197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196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74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vertical="center"/>
      <protection/>
    </xf>
    <xf numFmtId="1" fontId="4" fillId="0" borderId="18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16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 applyProtection="1">
      <alignment vertical="center"/>
      <protection/>
    </xf>
    <xf numFmtId="200" fontId="4" fillId="0" borderId="17" xfId="0" applyNumberFormat="1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horizontal="center" vertical="center" wrapText="1"/>
    </xf>
    <xf numFmtId="200" fontId="4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24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right" vertical="center" wrapText="1"/>
    </xf>
    <xf numFmtId="0" fontId="4" fillId="0" borderId="76" xfId="0" applyFont="1" applyFill="1" applyBorder="1" applyAlignment="1">
      <alignment horizontal="right" vertical="center" wrapText="1"/>
    </xf>
    <xf numFmtId="0" fontId="4" fillId="0" borderId="77" xfId="0" applyFont="1" applyFill="1" applyBorder="1" applyAlignment="1">
      <alignment horizontal="right" vertical="center" wrapText="1"/>
    </xf>
    <xf numFmtId="49" fontId="4" fillId="0" borderId="46" xfId="0" applyNumberFormat="1" applyFont="1" applyFill="1" applyBorder="1" applyAlignment="1">
      <alignment horizontal="right" vertical="center" wrapText="1"/>
    </xf>
    <xf numFmtId="49" fontId="4" fillId="0" borderId="47" xfId="0" applyNumberFormat="1" applyFont="1" applyFill="1" applyBorder="1" applyAlignment="1">
      <alignment horizontal="right" vertical="center" wrapText="1"/>
    </xf>
    <xf numFmtId="0" fontId="4" fillId="0" borderId="59" xfId="0" applyFont="1" applyFill="1" applyBorder="1" applyAlignment="1" applyProtection="1">
      <alignment horizontal="right" vertical="center"/>
      <protection/>
    </xf>
    <xf numFmtId="0" fontId="4" fillId="0" borderId="78" xfId="0" applyFont="1" applyFill="1" applyBorder="1" applyAlignment="1" applyProtection="1">
      <alignment horizontal="right" vertical="center"/>
      <protection/>
    </xf>
    <xf numFmtId="0" fontId="4" fillId="0" borderId="38" xfId="0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61" xfId="0" applyFont="1" applyFill="1" applyBorder="1" applyAlignment="1" applyProtection="1">
      <alignment horizontal="right" vertical="center"/>
      <protection/>
    </xf>
    <xf numFmtId="0" fontId="4" fillId="0" borderId="63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62" xfId="56" applyFont="1" applyBorder="1" applyAlignment="1">
      <alignment horizontal="center" vertical="center"/>
      <protection/>
    </xf>
    <xf numFmtId="0" fontId="2" fillId="0" borderId="52" xfId="56" applyFont="1" applyBorder="1" applyAlignment="1">
      <alignment horizontal="center" vertical="center"/>
      <protection/>
    </xf>
    <xf numFmtId="0" fontId="2" fillId="0" borderId="35" xfId="56" applyFont="1" applyBorder="1" applyAlignment="1">
      <alignment horizontal="center" vertical="center"/>
      <protection/>
    </xf>
    <xf numFmtId="0" fontId="2" fillId="0" borderId="75" xfId="56" applyFont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30" xfId="56" applyFont="1" applyBorder="1" applyAlignment="1">
      <alignment horizontal="center" vertical="center"/>
      <protection/>
    </xf>
    <xf numFmtId="0" fontId="2" fillId="0" borderId="49" xfId="56" applyFont="1" applyBorder="1" applyAlignment="1">
      <alignment horizontal="center" vertical="center"/>
      <protection/>
    </xf>
    <xf numFmtId="0" fontId="2" fillId="0" borderId="74" xfId="56" applyFont="1" applyBorder="1" applyAlignment="1">
      <alignment horizontal="center" vertical="center"/>
      <protection/>
    </xf>
    <xf numFmtId="0" fontId="2" fillId="0" borderId="38" xfId="56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31" fillId="0" borderId="0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5" fillId="0" borderId="58" xfId="53" applyFont="1" applyBorder="1" applyAlignment="1">
      <alignment horizontal="center" vertical="center" wrapText="1"/>
      <protection/>
    </xf>
    <xf numFmtId="0" fontId="0" fillId="0" borderId="82" xfId="56" applyBorder="1" applyAlignment="1">
      <alignment horizontal="center" vertical="center" wrapText="1"/>
      <protection/>
    </xf>
    <xf numFmtId="0" fontId="0" fillId="0" borderId="57" xfId="56" applyBorder="1" applyAlignment="1">
      <alignment horizontal="center" vertical="center" wrapText="1"/>
      <protection/>
    </xf>
    <xf numFmtId="0" fontId="0" fillId="0" borderId="60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73" xfId="56" applyBorder="1" applyAlignment="1">
      <alignment horizontal="center" vertical="center" wrapText="1"/>
      <protection/>
    </xf>
    <xf numFmtId="0" fontId="0" fillId="0" borderId="19" xfId="56" applyBorder="1" applyAlignment="1">
      <alignment horizontal="center" vertical="center" wrapText="1"/>
      <protection/>
    </xf>
    <xf numFmtId="0" fontId="0" fillId="0" borderId="63" xfId="56" applyBorder="1" applyAlignment="1">
      <alignment horizontal="center" vertical="center" wrapText="1"/>
      <protection/>
    </xf>
    <xf numFmtId="0" fontId="0" fillId="0" borderId="20" xfId="56" applyBorder="1" applyAlignment="1">
      <alignment horizontal="center" vertical="center" wrapText="1"/>
      <protection/>
    </xf>
    <xf numFmtId="0" fontId="0" fillId="0" borderId="82" xfId="56" applyBorder="1" applyAlignment="1">
      <alignment wrapText="1"/>
      <protection/>
    </xf>
    <xf numFmtId="0" fontId="0" fillId="0" borderId="57" xfId="56" applyBorder="1" applyAlignment="1">
      <alignment wrapText="1"/>
      <protection/>
    </xf>
    <xf numFmtId="0" fontId="0" fillId="0" borderId="60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73" xfId="56" applyBorder="1" applyAlignment="1">
      <alignment wrapText="1"/>
      <protection/>
    </xf>
    <xf numFmtId="0" fontId="0" fillId="0" borderId="19" xfId="56" applyBorder="1" applyAlignment="1">
      <alignment wrapText="1"/>
      <protection/>
    </xf>
    <xf numFmtId="0" fontId="0" fillId="0" borderId="63" xfId="56" applyBorder="1" applyAlignment="1">
      <alignment wrapText="1"/>
      <protection/>
    </xf>
    <xf numFmtId="0" fontId="0" fillId="0" borderId="20" xfId="56" applyBorder="1" applyAlignment="1">
      <alignment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wrapText="1"/>
      <protection/>
    </xf>
    <xf numFmtId="0" fontId="24" fillId="0" borderId="82" xfId="56" applyFont="1" applyBorder="1" applyAlignment="1">
      <alignment horizontal="center" vertical="center" wrapText="1"/>
      <protection/>
    </xf>
    <xf numFmtId="0" fontId="24" fillId="0" borderId="57" xfId="56" applyFont="1" applyBorder="1" applyAlignment="1">
      <alignment vertical="center" wrapTex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63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vertical="center" wrapText="1"/>
      <protection/>
    </xf>
    <xf numFmtId="0" fontId="5" fillId="0" borderId="0" xfId="56" applyFont="1" applyBorder="1" applyAlignment="1">
      <alignment horizontal="center" wrapText="1"/>
      <protection/>
    </xf>
    <xf numFmtId="0" fontId="24" fillId="0" borderId="0" xfId="56" applyFont="1" applyAlignment="1">
      <alignment wrapText="1"/>
      <protection/>
    </xf>
    <xf numFmtId="0" fontId="3" fillId="0" borderId="38" xfId="56" applyFont="1" applyBorder="1" applyAlignment="1">
      <alignment horizontal="center" vertical="center"/>
      <protection/>
    </xf>
    <xf numFmtId="0" fontId="3" fillId="0" borderId="79" xfId="56" applyFont="1" applyBorder="1" applyAlignment="1">
      <alignment horizontal="center" vertical="center"/>
      <protection/>
    </xf>
    <xf numFmtId="0" fontId="3" fillId="0" borderId="40" xfId="56" applyFont="1" applyBorder="1" applyAlignment="1">
      <alignment horizontal="center" vertical="center"/>
      <protection/>
    </xf>
    <xf numFmtId="0" fontId="2" fillId="0" borderId="43" xfId="56" applyFont="1" applyBorder="1" applyAlignment="1">
      <alignment horizontal="center" vertical="center" textRotation="90"/>
      <protection/>
    </xf>
    <xf numFmtId="0" fontId="2" fillId="0" borderId="27" xfId="56" applyFont="1" applyBorder="1" applyAlignment="1">
      <alignment horizontal="center" vertical="center" textRotation="90"/>
      <protection/>
    </xf>
    <xf numFmtId="0" fontId="11" fillId="0" borderId="83" xfId="56" applyFont="1" applyBorder="1" applyAlignment="1">
      <alignment horizontal="center" wrapText="1"/>
      <protection/>
    </xf>
    <xf numFmtId="0" fontId="22" fillId="0" borderId="84" xfId="56" applyFont="1" applyBorder="1" applyAlignment="1">
      <alignment horizontal="center" wrapText="1"/>
      <protection/>
    </xf>
    <xf numFmtId="0" fontId="27" fillId="0" borderId="11" xfId="56" applyFont="1" applyBorder="1" applyAlignment="1">
      <alignment horizontal="center" wrapText="1"/>
      <protection/>
    </xf>
    <xf numFmtId="0" fontId="22" fillId="0" borderId="78" xfId="56" applyFont="1" applyBorder="1" applyAlignment="1">
      <alignment horizontal="center" wrapText="1"/>
      <protection/>
    </xf>
    <xf numFmtId="0" fontId="22" fillId="0" borderId="18" xfId="56" applyFont="1" applyBorder="1" applyAlignment="1">
      <alignment horizontal="center" wrapText="1"/>
      <protection/>
    </xf>
    <xf numFmtId="0" fontId="11" fillId="0" borderId="11" xfId="56" applyFont="1" applyBorder="1" applyAlignment="1">
      <alignment horizontal="center" wrapText="1"/>
      <protection/>
    </xf>
    <xf numFmtId="0" fontId="5" fillId="0" borderId="58" xfId="56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1" fillId="0" borderId="85" xfId="56" applyFont="1" applyBorder="1" applyAlignment="1">
      <alignment horizontal="center" wrapText="1"/>
      <protection/>
    </xf>
    <xf numFmtId="0" fontId="22" fillId="0" borderId="86" xfId="56" applyFont="1" applyBorder="1" applyAlignment="1">
      <alignment horizontal="center" wrapText="1"/>
      <protection/>
    </xf>
    <xf numFmtId="0" fontId="11" fillId="0" borderId="58" xfId="56" applyFont="1" applyBorder="1" applyAlignment="1">
      <alignment horizontal="center" wrapText="1"/>
      <protection/>
    </xf>
    <xf numFmtId="0" fontId="22" fillId="0" borderId="82" xfId="56" applyFont="1" applyBorder="1" applyAlignment="1">
      <alignment horizontal="center" wrapText="1"/>
      <protection/>
    </xf>
    <xf numFmtId="0" fontId="22" fillId="0" borderId="57" xfId="56" applyFont="1" applyBorder="1" applyAlignment="1">
      <alignment horizont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58" xfId="56" applyFont="1" applyBorder="1" applyAlignment="1">
      <alignment horizontal="center" wrapText="1"/>
      <protection/>
    </xf>
    <xf numFmtId="0" fontId="26" fillId="0" borderId="82" xfId="56" applyFont="1" applyBorder="1" applyAlignment="1">
      <alignment horizontal="center" wrapText="1"/>
      <protection/>
    </xf>
    <xf numFmtId="0" fontId="26" fillId="0" borderId="57" xfId="56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11" fillId="0" borderId="11" xfId="56" applyNumberFormat="1" applyFont="1" applyBorder="1" applyAlignment="1">
      <alignment horizontal="center" wrapText="1"/>
      <protection/>
    </xf>
    <xf numFmtId="49" fontId="11" fillId="0" borderId="58" xfId="56" applyNumberFormat="1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3" fillId="0" borderId="0" xfId="5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5" fillId="32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11" xfId="56" applyFont="1" applyBorder="1" applyAlignment="1">
      <alignment horizontal="center" wrapText="1"/>
      <protection/>
    </xf>
    <xf numFmtId="0" fontId="26" fillId="0" borderId="78" xfId="56" applyFont="1" applyBorder="1" applyAlignment="1">
      <alignment horizontal="center" wrapText="1"/>
      <protection/>
    </xf>
    <xf numFmtId="0" fontId="26" fillId="0" borderId="18" xfId="56" applyFont="1" applyBorder="1" applyAlignment="1">
      <alignment horizontal="center" wrapText="1"/>
      <protection/>
    </xf>
    <xf numFmtId="0" fontId="11" fillId="0" borderId="58" xfId="56" applyFont="1" applyBorder="1" applyAlignment="1">
      <alignment horizontal="center" vertical="center" wrapText="1"/>
      <protection/>
    </xf>
    <xf numFmtId="0" fontId="22" fillId="0" borderId="82" xfId="56" applyFont="1" applyBorder="1" applyAlignment="1">
      <alignment vertical="center" wrapText="1"/>
      <protection/>
    </xf>
    <xf numFmtId="0" fontId="22" fillId="0" borderId="57" xfId="56" applyFont="1" applyBorder="1" applyAlignment="1">
      <alignment vertical="center" wrapText="1"/>
      <protection/>
    </xf>
    <xf numFmtId="0" fontId="22" fillId="0" borderId="19" xfId="56" applyFont="1" applyBorder="1" applyAlignment="1">
      <alignment vertical="center" wrapText="1"/>
      <protection/>
    </xf>
    <xf numFmtId="0" fontId="22" fillId="0" borderId="63" xfId="56" applyFont="1" applyBorder="1" applyAlignment="1">
      <alignment vertical="center" wrapText="1"/>
      <protection/>
    </xf>
    <xf numFmtId="0" fontId="22" fillId="0" borderId="20" xfId="56" applyFont="1" applyBorder="1" applyAlignment="1">
      <alignment vertical="center" wrapText="1"/>
      <protection/>
    </xf>
    <xf numFmtId="0" fontId="22" fillId="0" borderId="82" xfId="56" applyFont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2" fillId="0" borderId="63" xfId="56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56" applyFont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1" fillId="0" borderId="58" xfId="53" applyFont="1" applyBorder="1" applyAlignment="1">
      <alignment horizontal="center" vertical="center" wrapText="1"/>
      <protection/>
    </xf>
    <xf numFmtId="0" fontId="11" fillId="0" borderId="82" xfId="53" applyFont="1" applyBorder="1" applyAlignment="1">
      <alignment horizontal="center" vertical="center" wrapText="1"/>
      <protection/>
    </xf>
    <xf numFmtId="0" fontId="22" fillId="0" borderId="57" xfId="56" applyFont="1" applyBorder="1" applyAlignment="1">
      <alignment wrapText="1"/>
      <protection/>
    </xf>
    <xf numFmtId="0" fontId="22" fillId="0" borderId="19" xfId="56" applyFont="1" applyBorder="1" applyAlignment="1">
      <alignment wrapText="1"/>
      <protection/>
    </xf>
    <xf numFmtId="0" fontId="22" fillId="0" borderId="63" xfId="56" applyFont="1" applyBorder="1" applyAlignment="1">
      <alignment wrapText="1"/>
      <protection/>
    </xf>
    <xf numFmtId="0" fontId="22" fillId="0" borderId="20" xfId="56" applyFont="1" applyBorder="1" applyAlignment="1">
      <alignment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49" fontId="5" fillId="0" borderId="58" xfId="56" applyNumberFormat="1" applyFont="1" applyBorder="1" applyAlignment="1">
      <alignment horizontal="center" vertical="center" wrapText="1"/>
      <protection/>
    </xf>
    <xf numFmtId="0" fontId="29" fillId="0" borderId="82" xfId="56" applyFont="1" applyBorder="1" applyAlignment="1">
      <alignment horizontal="center" vertical="center" wrapText="1"/>
      <protection/>
    </xf>
    <xf numFmtId="0" fontId="29" fillId="0" borderId="57" xfId="56" applyFont="1" applyBorder="1" applyAlignment="1">
      <alignment horizontal="center" vertical="center" wrapText="1"/>
      <protection/>
    </xf>
    <xf numFmtId="0" fontId="29" fillId="0" borderId="60" xfId="56" applyFont="1" applyBorder="1" applyAlignment="1">
      <alignment horizontal="center" vertical="center" wrapText="1"/>
      <protection/>
    </xf>
    <xf numFmtId="0" fontId="29" fillId="0" borderId="0" xfId="56" applyFont="1" applyBorder="1" applyAlignment="1">
      <alignment horizontal="center" vertical="center" wrapText="1"/>
      <protection/>
    </xf>
    <xf numFmtId="0" fontId="29" fillId="0" borderId="73" xfId="56" applyFont="1" applyBorder="1" applyAlignment="1">
      <alignment horizontal="center" vertical="center" wrapText="1"/>
      <protection/>
    </xf>
    <xf numFmtId="0" fontId="29" fillId="0" borderId="19" xfId="56" applyFont="1" applyBorder="1" applyAlignment="1">
      <alignment horizontal="center" vertical="center" wrapText="1"/>
      <protection/>
    </xf>
    <xf numFmtId="0" fontId="29" fillId="0" borderId="63" xfId="56" applyFont="1" applyBorder="1" applyAlignment="1">
      <alignment horizontal="center" vertical="center" wrapText="1"/>
      <protection/>
    </xf>
    <xf numFmtId="0" fontId="29" fillId="0" borderId="20" xfId="56" applyFont="1" applyBorder="1" applyAlignment="1">
      <alignment horizontal="center" vertical="center" wrapText="1"/>
      <protection/>
    </xf>
    <xf numFmtId="49" fontId="11" fillId="0" borderId="58" xfId="53" applyNumberFormat="1" applyFont="1" applyBorder="1" applyAlignment="1" applyProtection="1">
      <alignment horizontal="left" vertical="center" wrapText="1"/>
      <protection locked="0"/>
    </xf>
    <xf numFmtId="0" fontId="0" fillId="0" borderId="82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2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20" xfId="0" applyBorder="1" applyAlignment="1">
      <alignment wrapText="1"/>
    </xf>
    <xf numFmtId="49" fontId="11" fillId="0" borderId="10" xfId="53" applyNumberFormat="1" applyFont="1" applyBorder="1" applyAlignment="1">
      <alignment horizontal="left" vertical="center" wrapText="1"/>
      <protection/>
    </xf>
    <xf numFmtId="0" fontId="22" fillId="0" borderId="10" xfId="56" applyFont="1" applyBorder="1" applyAlignment="1">
      <alignment horizontal="left" vertical="center" wrapText="1"/>
      <protection/>
    </xf>
    <xf numFmtId="0" fontId="11" fillId="0" borderId="82" xfId="56" applyFont="1" applyBorder="1" applyAlignment="1">
      <alignment horizontal="center" vertical="center" wrapText="1"/>
      <protection/>
    </xf>
    <xf numFmtId="0" fontId="11" fillId="0" borderId="57" xfId="56" applyFont="1" applyBorder="1" applyAlignment="1">
      <alignment horizontal="center" vertical="center" wrapText="1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63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 wrapText="1"/>
      <protection/>
    </xf>
    <xf numFmtId="0" fontId="0" fillId="0" borderId="82" xfId="56" applyBorder="1" applyAlignment="1">
      <alignment vertical="center" wrapText="1"/>
      <protection/>
    </xf>
    <xf numFmtId="0" fontId="0" fillId="0" borderId="57" xfId="56" applyBorder="1" applyAlignment="1">
      <alignment vertical="center" wrapText="1"/>
      <protection/>
    </xf>
    <xf numFmtId="0" fontId="0" fillId="0" borderId="19" xfId="56" applyBorder="1" applyAlignment="1">
      <alignment vertical="center" wrapText="1"/>
      <protection/>
    </xf>
    <xf numFmtId="0" fontId="0" fillId="0" borderId="63" xfId="56" applyBorder="1" applyAlignment="1">
      <alignment vertical="center" wrapText="1"/>
      <protection/>
    </xf>
    <xf numFmtId="0" fontId="0" fillId="0" borderId="20" xfId="56" applyBorder="1" applyAlignment="1">
      <alignment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57" xfId="53" applyFont="1" applyBorder="1" applyAlignment="1">
      <alignment horizontal="center" vertical="center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0" fillId="0" borderId="8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11" fillId="0" borderId="87" xfId="56" applyFont="1" applyBorder="1" applyAlignment="1">
      <alignment horizontal="center" wrapText="1"/>
      <protection/>
    </xf>
    <xf numFmtId="0" fontId="22" fillId="0" borderId="88" xfId="56" applyFont="1" applyBorder="1" applyAlignment="1">
      <alignment horizont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78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wrapText="1"/>
      <protection/>
    </xf>
    <xf numFmtId="0" fontId="22" fillId="0" borderId="0" xfId="56" applyFont="1" applyAlignment="1">
      <alignment wrapText="1"/>
      <protection/>
    </xf>
    <xf numFmtId="0" fontId="25" fillId="0" borderId="58" xfId="53" applyFont="1" applyBorder="1" applyAlignment="1">
      <alignment horizontal="center" vertical="center" wrapText="1"/>
      <protection/>
    </xf>
    <xf numFmtId="196" fontId="5" fillId="33" borderId="75" xfId="0" applyNumberFormat="1" applyFont="1" applyFill="1" applyBorder="1" applyAlignment="1" applyProtection="1">
      <alignment horizontal="center" vertical="center" wrapText="1"/>
      <protection/>
    </xf>
    <xf numFmtId="196" fontId="5" fillId="33" borderId="80" xfId="0" applyNumberFormat="1" applyFont="1" applyFill="1" applyBorder="1" applyAlignment="1" applyProtection="1">
      <alignment horizontal="center" vertical="center" wrapText="1"/>
      <protection/>
    </xf>
    <xf numFmtId="196" fontId="5" fillId="33" borderId="81" xfId="0" applyNumberFormat="1" applyFont="1" applyFill="1" applyBorder="1" applyAlignment="1" applyProtection="1">
      <alignment horizontal="center" vertical="center" wrapText="1"/>
      <protection/>
    </xf>
    <xf numFmtId="0" fontId="4" fillId="33" borderId="62" xfId="0" applyNumberFormat="1" applyFont="1" applyFill="1" applyBorder="1" applyAlignment="1" applyProtection="1">
      <alignment horizontal="center" vertical="center" textRotation="90"/>
      <protection/>
    </xf>
    <xf numFmtId="0" fontId="4" fillId="33" borderId="64" xfId="0" applyNumberFormat="1" applyFont="1" applyFill="1" applyBorder="1" applyAlignment="1" applyProtection="1">
      <alignment horizontal="center" vertical="center" textRotation="90"/>
      <protection/>
    </xf>
    <xf numFmtId="0" fontId="4" fillId="33" borderId="34" xfId="0" applyNumberFormat="1" applyFont="1" applyFill="1" applyBorder="1" applyAlignment="1" applyProtection="1">
      <alignment horizontal="center" vertical="center" textRotation="90"/>
      <protection/>
    </xf>
    <xf numFmtId="196" fontId="4" fillId="33" borderId="52" xfId="0" applyNumberFormat="1" applyFont="1" applyFill="1" applyBorder="1" applyAlignment="1" applyProtection="1">
      <alignment horizontal="center" vertical="center" wrapText="1"/>
      <protection/>
    </xf>
    <xf numFmtId="196" fontId="4" fillId="33" borderId="31" xfId="0" applyNumberFormat="1" applyFont="1" applyFill="1" applyBorder="1" applyAlignment="1" applyProtection="1">
      <alignment horizontal="center" vertical="center" wrapText="1"/>
      <protection/>
    </xf>
    <xf numFmtId="196" fontId="4" fillId="33" borderId="37" xfId="0" applyNumberFormat="1" applyFont="1" applyFill="1" applyBorder="1" applyAlignment="1" applyProtection="1">
      <alignment horizontal="center" vertical="center" wrapText="1"/>
      <protection/>
    </xf>
    <xf numFmtId="196" fontId="4" fillId="33" borderId="36" xfId="0" applyNumberFormat="1" applyFont="1" applyFill="1" applyBorder="1" applyAlignment="1" applyProtection="1">
      <alignment horizontal="center" vertical="center" wrapText="1"/>
      <protection/>
    </xf>
    <xf numFmtId="196" fontId="4" fillId="33" borderId="80" xfId="0" applyNumberFormat="1" applyFont="1" applyFill="1" applyBorder="1" applyAlignment="1" applyProtection="1">
      <alignment horizontal="center" vertical="center" wrapText="1"/>
      <protection/>
    </xf>
    <xf numFmtId="196" fontId="4" fillId="33" borderId="71" xfId="0" applyNumberFormat="1" applyFont="1" applyFill="1" applyBorder="1" applyAlignment="1" applyProtection="1">
      <alignment horizontal="center" vertical="center" wrapText="1"/>
      <protection/>
    </xf>
    <xf numFmtId="196" fontId="4" fillId="33" borderId="19" xfId="0" applyNumberFormat="1" applyFont="1" applyFill="1" applyBorder="1" applyAlignment="1" applyProtection="1">
      <alignment horizontal="center" vertical="center" wrapText="1"/>
      <protection/>
    </xf>
    <xf numFmtId="196" fontId="4" fillId="33" borderId="63" xfId="0" applyNumberFormat="1" applyFont="1" applyFill="1" applyBorder="1" applyAlignment="1" applyProtection="1">
      <alignment horizontal="center" vertical="center" wrapText="1"/>
      <protection/>
    </xf>
    <xf numFmtId="196" fontId="4" fillId="33" borderId="20" xfId="0" applyNumberFormat="1" applyFont="1" applyFill="1" applyBorder="1" applyAlignment="1" applyProtection="1">
      <alignment horizontal="center" vertical="center" wrapText="1"/>
      <protection/>
    </xf>
    <xf numFmtId="200" fontId="4" fillId="33" borderId="52" xfId="0" applyNumberFormat="1" applyFont="1" applyFill="1" applyBorder="1" applyAlignment="1" applyProtection="1">
      <alignment horizontal="center" vertical="center" textRotation="90" wrapText="1"/>
      <protection/>
    </xf>
    <xf numFmtId="200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196" fontId="4" fillId="33" borderId="32" xfId="0" applyNumberFormat="1" applyFont="1" applyFill="1" applyBorder="1" applyAlignment="1" applyProtection="1">
      <alignment horizontal="center" vertical="center" wrapText="1"/>
      <protection/>
    </xf>
    <xf numFmtId="196" fontId="4" fillId="33" borderId="89" xfId="0" applyNumberFormat="1" applyFont="1" applyFill="1" applyBorder="1" applyAlignment="1" applyProtection="1">
      <alignment horizontal="center" vertical="center" wrapText="1"/>
      <protection/>
    </xf>
    <xf numFmtId="196" fontId="4" fillId="33" borderId="33" xfId="0" applyNumberFormat="1" applyFont="1" applyFill="1" applyBorder="1" applyAlignment="1" applyProtection="1">
      <alignment horizontal="center" vertical="center" wrapText="1"/>
      <protection/>
    </xf>
    <xf numFmtId="196" fontId="4" fillId="0" borderId="36" xfId="0" applyNumberFormat="1" applyFont="1" applyFill="1" applyBorder="1" applyAlignment="1" applyProtection="1">
      <alignment horizontal="center" vertical="center" wrapText="1"/>
      <protection/>
    </xf>
    <xf numFmtId="196" fontId="4" fillId="0" borderId="80" xfId="0" applyNumberFormat="1" applyFont="1" applyFill="1" applyBorder="1" applyAlignment="1" applyProtection="1">
      <alignment horizontal="center" vertical="center" wrapText="1"/>
      <protection/>
    </xf>
    <xf numFmtId="196" fontId="4" fillId="0" borderId="81" xfId="0" applyNumberFormat="1" applyFont="1" applyFill="1" applyBorder="1" applyAlignment="1" applyProtection="1">
      <alignment horizontal="center" vertical="center" wrapText="1"/>
      <protection/>
    </xf>
    <xf numFmtId="196" fontId="4" fillId="0" borderId="19" xfId="0" applyNumberFormat="1" applyFont="1" applyFill="1" applyBorder="1" applyAlignment="1" applyProtection="1">
      <alignment horizontal="center" vertical="center" wrapText="1"/>
      <protection/>
    </xf>
    <xf numFmtId="196" fontId="4" fillId="0" borderId="63" xfId="0" applyNumberFormat="1" applyFont="1" applyFill="1" applyBorder="1" applyAlignment="1" applyProtection="1">
      <alignment horizontal="center" vertical="center" wrapText="1"/>
      <protection/>
    </xf>
    <xf numFmtId="196" fontId="4" fillId="0" borderId="90" xfId="0" applyNumberFormat="1" applyFont="1" applyFill="1" applyBorder="1" applyAlignment="1" applyProtection="1">
      <alignment horizontal="center" vertical="center" wrapText="1"/>
      <protection/>
    </xf>
    <xf numFmtId="196" fontId="4" fillId="33" borderId="54" xfId="0" applyNumberFormat="1" applyFont="1" applyFill="1" applyBorder="1" applyAlignment="1" applyProtection="1">
      <alignment horizontal="center" vertical="center" textRotation="90" wrapText="1"/>
      <protection/>
    </xf>
    <xf numFmtId="196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196" fontId="33" fillId="33" borderId="11" xfId="0" applyNumberFormat="1" applyFont="1" applyFill="1" applyBorder="1" applyAlignment="1" applyProtection="1">
      <alignment horizontal="center" vertical="center"/>
      <protection/>
    </xf>
    <xf numFmtId="196" fontId="33" fillId="33" borderId="78" xfId="0" applyNumberFormat="1" applyFont="1" applyFill="1" applyBorder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49" fontId="4" fillId="33" borderId="54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78" xfId="0" applyNumberFormat="1" applyFont="1" applyFill="1" applyBorder="1" applyAlignment="1" applyProtection="1">
      <alignment horizontal="center" vertical="center"/>
      <protection/>
    </xf>
    <xf numFmtId="196" fontId="4" fillId="0" borderId="18" xfId="0" applyNumberFormat="1" applyFont="1" applyFill="1" applyBorder="1" applyAlignment="1" applyProtection="1">
      <alignment horizontal="center" vertical="center"/>
      <protection/>
    </xf>
    <xf numFmtId="196" fontId="4" fillId="0" borderId="91" xfId="0" applyNumberFormat="1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>
      <alignment horizontal="center" vertical="center" textRotation="90" wrapText="1"/>
    </xf>
    <xf numFmtId="0" fontId="10" fillId="33" borderId="37" xfId="0" applyFont="1" applyFill="1" applyBorder="1" applyAlignment="1">
      <alignment horizontal="center" vertical="center" textRotation="90" wrapText="1"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>
      <alignment/>
    </xf>
    <xf numFmtId="196" fontId="4" fillId="33" borderId="38" xfId="0" applyNumberFormat="1" applyFont="1" applyFill="1" applyBorder="1" applyAlignment="1" applyProtection="1">
      <alignment horizontal="center" vertical="center"/>
      <protection/>
    </xf>
    <xf numFmtId="196" fontId="4" fillId="33" borderId="79" xfId="0" applyNumberFormat="1" applyFont="1" applyFill="1" applyBorder="1" applyAlignment="1" applyProtection="1">
      <alignment horizontal="center" vertical="center"/>
      <protection/>
    </xf>
    <xf numFmtId="196" fontId="4" fillId="33" borderId="40" xfId="0" applyNumberFormat="1" applyFont="1" applyFill="1" applyBorder="1" applyAlignment="1" applyProtection="1">
      <alignment horizontal="center" vertical="center"/>
      <protection/>
    </xf>
    <xf numFmtId="197" fontId="4" fillId="33" borderId="38" xfId="0" applyNumberFormat="1" applyFont="1" applyFill="1" applyBorder="1" applyAlignment="1" applyProtection="1">
      <alignment horizontal="center" vertical="center"/>
      <protection/>
    </xf>
    <xf numFmtId="197" fontId="4" fillId="33" borderId="79" xfId="0" applyNumberFormat="1" applyFont="1" applyFill="1" applyBorder="1" applyAlignment="1" applyProtection="1">
      <alignment horizontal="center" vertical="center"/>
      <protection/>
    </xf>
    <xf numFmtId="197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>
      <alignment horizontal="right" vertical="center" wrapText="1"/>
    </xf>
    <xf numFmtId="49" fontId="4" fillId="33" borderId="79" xfId="0" applyNumberFormat="1" applyFont="1" applyFill="1" applyBorder="1" applyAlignment="1">
      <alignment horizontal="right" vertical="center" wrapText="1"/>
    </xf>
    <xf numFmtId="49" fontId="4" fillId="33" borderId="40" xfId="0" applyNumberFormat="1" applyFont="1" applyFill="1" applyBorder="1" applyAlignment="1">
      <alignment horizontal="right" vertical="center" wrapText="1"/>
    </xf>
    <xf numFmtId="49" fontId="4" fillId="33" borderId="92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right" vertical="center" wrapText="1"/>
    </xf>
    <xf numFmtId="0" fontId="4" fillId="33" borderId="70" xfId="0" applyFont="1" applyFill="1" applyBorder="1" applyAlignment="1">
      <alignment horizontal="right" vertical="center" wrapText="1"/>
    </xf>
    <xf numFmtId="0" fontId="4" fillId="33" borderId="76" xfId="0" applyFont="1" applyFill="1" applyBorder="1" applyAlignment="1">
      <alignment horizontal="right" vertical="center" wrapText="1"/>
    </xf>
    <xf numFmtId="0" fontId="4" fillId="33" borderId="77" xfId="0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7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2" borderId="69" xfId="0" applyNumberFormat="1" applyFont="1" applyFill="1" applyBorder="1" applyAlignment="1">
      <alignment horizontal="right" vertical="center" wrapText="1"/>
    </xf>
    <xf numFmtId="49" fontId="4" fillId="32" borderId="89" xfId="0" applyNumberFormat="1" applyFont="1" applyFill="1" applyBorder="1" applyAlignment="1">
      <alignment horizontal="right" vertical="center" wrapText="1"/>
    </xf>
    <xf numFmtId="49" fontId="4" fillId="32" borderId="66" xfId="0" applyNumberFormat="1" applyFont="1" applyFill="1" applyBorder="1" applyAlignment="1">
      <alignment horizontal="right" vertical="center" wrapText="1"/>
    </xf>
    <xf numFmtId="49" fontId="4" fillId="32" borderId="93" xfId="0" applyNumberFormat="1" applyFont="1" applyFill="1" applyBorder="1" applyAlignment="1">
      <alignment horizontal="right" vertical="center" wrapText="1"/>
    </xf>
    <xf numFmtId="49" fontId="4" fillId="32" borderId="82" xfId="0" applyNumberFormat="1" applyFont="1" applyFill="1" applyBorder="1" applyAlignment="1">
      <alignment horizontal="right" vertical="center" wrapText="1"/>
    </xf>
    <xf numFmtId="0" fontId="34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49" fontId="4" fillId="32" borderId="61" xfId="0" applyNumberFormat="1" applyFont="1" applyFill="1" applyBorder="1" applyAlignment="1">
      <alignment horizontal="right" vertical="center" wrapText="1"/>
    </xf>
    <xf numFmtId="49" fontId="4" fillId="32" borderId="63" xfId="0" applyNumberFormat="1" applyFont="1" applyFill="1" applyBorder="1" applyAlignment="1">
      <alignment horizontal="right" vertical="center" wrapText="1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right" vertical="center" wrapText="1"/>
    </xf>
    <xf numFmtId="49" fontId="4" fillId="33" borderId="47" xfId="0" applyNumberFormat="1" applyFont="1" applyFill="1" applyBorder="1" applyAlignment="1">
      <alignment horizontal="right" vertical="center" wrapText="1"/>
    </xf>
    <xf numFmtId="0" fontId="4" fillId="0" borderId="38" xfId="54" applyFont="1" applyFill="1" applyBorder="1" applyAlignment="1">
      <alignment horizontal="right" vertical="center" wrapText="1"/>
      <protection/>
    </xf>
    <xf numFmtId="0" fontId="4" fillId="0" borderId="79" xfId="54" applyFont="1" applyFill="1" applyBorder="1" applyAlignment="1">
      <alignment horizontal="right" vertical="center" wrapText="1"/>
      <protection/>
    </xf>
    <xf numFmtId="0" fontId="4" fillId="0" borderId="40" xfId="54" applyFont="1" applyFill="1" applyBorder="1" applyAlignment="1">
      <alignment horizontal="right" vertical="center" wrapText="1"/>
      <protection/>
    </xf>
    <xf numFmtId="0" fontId="4" fillId="0" borderId="38" xfId="0" applyFont="1" applyFill="1" applyBorder="1" applyAlignment="1">
      <alignment horizontal="right" vertical="center" wrapText="1"/>
    </xf>
    <xf numFmtId="0" fontId="4" fillId="0" borderId="79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right" vertical="center" wrapText="1"/>
    </xf>
    <xf numFmtId="0" fontId="10" fillId="0" borderId="78" xfId="0" applyFont="1" applyFill="1" applyBorder="1" applyAlignment="1">
      <alignment/>
    </xf>
    <xf numFmtId="0" fontId="4" fillId="32" borderId="0" xfId="0" applyFont="1" applyFill="1" applyAlignment="1">
      <alignment horizontal="right"/>
    </xf>
    <xf numFmtId="0" fontId="10" fillId="0" borderId="78" xfId="0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/>
      <protection/>
    </xf>
    <xf numFmtId="0" fontId="10" fillId="32" borderId="0" xfId="0" applyFont="1" applyFill="1" applyBorder="1" applyAlignment="1">
      <alignment horizontal="right" vertical="center"/>
    </xf>
    <xf numFmtId="0" fontId="24" fillId="33" borderId="0" xfId="0" applyFont="1" applyFill="1" applyAlignment="1">
      <alignment horizontal="center"/>
    </xf>
    <xf numFmtId="1" fontId="24" fillId="33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left"/>
    </xf>
    <xf numFmtId="200" fontId="4" fillId="0" borderId="38" xfId="0" applyNumberFormat="1" applyFont="1" applyFill="1" applyBorder="1" applyAlignment="1" applyProtection="1">
      <alignment horizontal="center" vertical="center" wrapText="1"/>
      <protection/>
    </xf>
    <xf numFmtId="20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49" xfId="0" applyNumberFormat="1" applyFont="1" applyFill="1" applyBorder="1" applyAlignment="1" applyProtection="1">
      <alignment horizontal="right" vertical="center"/>
      <protection/>
    </xf>
    <xf numFmtId="0" fontId="4" fillId="0" borderId="74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">
      <selection activeCell="BH35" sqref="BH35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696" t="s">
        <v>52</v>
      </c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26.25">
      <c r="A3" s="697" t="s">
        <v>155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27">
      <c r="A4" s="697" t="s">
        <v>156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8" t="s">
        <v>13</v>
      </c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700" t="s">
        <v>154</v>
      </c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</row>
    <row r="5" spans="1:53" ht="30.75" customHeight="1">
      <c r="A5" s="697" t="s">
        <v>327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701"/>
      <c r="AO5" s="701"/>
      <c r="AP5" s="701"/>
      <c r="AQ5" s="701"/>
      <c r="AR5" s="701"/>
      <c r="AS5" s="701"/>
      <c r="AT5" s="701"/>
      <c r="AU5" s="701"/>
      <c r="AV5" s="701"/>
      <c r="AW5" s="701"/>
      <c r="AX5" s="701"/>
      <c r="AY5" s="701"/>
      <c r="AZ5" s="701"/>
      <c r="BA5" s="701"/>
    </row>
    <row r="6" spans="1:53" ht="26.25">
      <c r="A6" s="705" t="s">
        <v>328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703" t="s">
        <v>185</v>
      </c>
      <c r="AO6" s="704"/>
      <c r="AP6" s="704"/>
      <c r="AQ6" s="704"/>
      <c r="AR6" s="704"/>
      <c r="AS6" s="704"/>
      <c r="AT6" s="704"/>
      <c r="AU6" s="704"/>
      <c r="AV6" s="704"/>
      <c r="AW6" s="704"/>
      <c r="AX6" s="704"/>
      <c r="AY6" s="704"/>
      <c r="AZ6" s="704"/>
      <c r="BA6" s="704"/>
    </row>
    <row r="7" spans="1:53" ht="26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706" t="s">
        <v>158</v>
      </c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</row>
    <row r="8" spans="1:53" ht="33" customHeight="1">
      <c r="A8" s="707" t="s">
        <v>20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704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</row>
    <row r="9" spans="1:53" ht="25.5" customHeight="1">
      <c r="A9" s="697" t="s">
        <v>157</v>
      </c>
      <c r="B9" s="697"/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709" t="s">
        <v>53</v>
      </c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682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08" t="s">
        <v>324</v>
      </c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11"/>
      <c r="AN10" s="682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08" t="s">
        <v>179</v>
      </c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11"/>
      <c r="AM11" s="11"/>
      <c r="AN11" s="682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08" t="s">
        <v>142</v>
      </c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80"/>
      <c r="AJ12" s="780"/>
      <c r="AK12" s="780"/>
      <c r="AL12" s="11"/>
      <c r="AM12" s="11"/>
      <c r="AN12" s="795"/>
      <c r="AO12" s="796"/>
      <c r="AP12" s="796"/>
      <c r="AQ12" s="796"/>
      <c r="AR12" s="796"/>
      <c r="AS12" s="796"/>
      <c r="AT12" s="796"/>
      <c r="AU12" s="796"/>
      <c r="AV12" s="796"/>
      <c r="AW12" s="796"/>
      <c r="AX12" s="796"/>
      <c r="AY12" s="796"/>
      <c r="AZ12" s="796"/>
      <c r="BA12" s="796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97" t="s">
        <v>180</v>
      </c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8"/>
      <c r="AH13" s="798"/>
      <c r="AI13" s="798"/>
      <c r="AJ13" s="798"/>
      <c r="AK13" s="798"/>
      <c r="AL13" s="14"/>
      <c r="AM13" s="14"/>
      <c r="AN13" s="796"/>
      <c r="AO13" s="796"/>
      <c r="AP13" s="796"/>
      <c r="AQ13" s="796"/>
      <c r="AR13" s="796"/>
      <c r="AS13" s="796"/>
      <c r="AT13" s="796"/>
      <c r="AU13" s="796"/>
      <c r="AV13" s="796"/>
      <c r="AW13" s="796"/>
      <c r="AX13" s="796"/>
      <c r="AY13" s="796"/>
      <c r="AZ13" s="796"/>
      <c r="BA13" s="796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81" t="s">
        <v>181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2"/>
      <c r="AH14" s="782"/>
      <c r="AI14" s="782"/>
      <c r="AJ14" s="782"/>
      <c r="AK14" s="782"/>
      <c r="AL14" s="782"/>
      <c r="AM14" s="15"/>
      <c r="AN14" s="682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00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801"/>
      <c r="AK15" s="801"/>
      <c r="AL15" s="2"/>
      <c r="AM15" s="2"/>
      <c r="AN15" s="682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2"/>
      <c r="AM16" s="2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00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2"/>
      <c r="AM17" s="2"/>
      <c r="AN17" s="682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801"/>
      <c r="Q18" s="801"/>
      <c r="R18" s="801"/>
      <c r="S18" s="801"/>
      <c r="T18" s="801"/>
      <c r="U18" s="801"/>
      <c r="V18" s="801"/>
      <c r="W18" s="801"/>
      <c r="X18" s="801"/>
      <c r="Y18" s="801"/>
      <c r="Z18" s="801"/>
      <c r="AA18" s="801"/>
      <c r="AB18" s="801"/>
      <c r="AC18" s="801"/>
      <c r="AD18" s="801"/>
      <c r="AE18" s="801"/>
      <c r="AF18" s="801"/>
      <c r="AG18" s="801"/>
      <c r="AH18" s="801"/>
      <c r="AI18" s="801"/>
      <c r="AJ18" s="801"/>
      <c r="AK18" s="801"/>
      <c r="AL18" s="2"/>
      <c r="AM18" s="2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8"/>
      <c r="AH19" s="798"/>
      <c r="AI19" s="798"/>
      <c r="AJ19" s="798"/>
      <c r="AK19" s="798"/>
      <c r="AL19" s="2"/>
      <c r="AM19" s="2"/>
      <c r="AN19" s="682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9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2"/>
      <c r="AM20" s="2"/>
      <c r="AN20" s="77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1:53" ht="25.5">
      <c r="A21" s="799" t="s">
        <v>186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799"/>
      <c r="AN21" s="799"/>
      <c r="AO21" s="799"/>
      <c r="AP21" s="799"/>
      <c r="AQ21" s="799"/>
      <c r="AR21" s="799"/>
      <c r="AS21" s="799"/>
      <c r="AT21" s="799"/>
      <c r="AU21" s="799"/>
      <c r="AV21" s="799"/>
      <c r="AW21" s="799"/>
      <c r="AX21" s="799"/>
      <c r="AY21" s="799"/>
      <c r="AZ21" s="799"/>
      <c r="BA21" s="799"/>
    </row>
    <row r="22" spans="1:53" ht="19.5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ht="15.75" customHeight="1" thickBot="1">
      <c r="A23" s="739" t="s">
        <v>12</v>
      </c>
      <c r="B23" s="690" t="s">
        <v>0</v>
      </c>
      <c r="C23" s="691"/>
      <c r="D23" s="691"/>
      <c r="E23" s="692"/>
      <c r="F23" s="690" t="s">
        <v>1</v>
      </c>
      <c r="G23" s="691"/>
      <c r="H23" s="691"/>
      <c r="I23" s="692"/>
      <c r="J23" s="690" t="s">
        <v>2</v>
      </c>
      <c r="K23" s="691"/>
      <c r="L23" s="691"/>
      <c r="M23" s="692"/>
      <c r="N23" s="684" t="s">
        <v>3</v>
      </c>
      <c r="O23" s="685"/>
      <c r="P23" s="685"/>
      <c r="Q23" s="685"/>
      <c r="R23" s="686"/>
      <c r="S23" s="687" t="s">
        <v>4</v>
      </c>
      <c r="T23" s="688"/>
      <c r="U23" s="688"/>
      <c r="V23" s="688"/>
      <c r="W23" s="689"/>
      <c r="X23" s="690" t="s">
        <v>5</v>
      </c>
      <c r="Y23" s="691"/>
      <c r="Z23" s="691"/>
      <c r="AA23" s="692"/>
      <c r="AB23" s="684" t="s">
        <v>6</v>
      </c>
      <c r="AC23" s="685"/>
      <c r="AD23" s="685"/>
      <c r="AE23" s="686"/>
      <c r="AF23" s="684" t="s">
        <v>7</v>
      </c>
      <c r="AG23" s="685"/>
      <c r="AH23" s="685"/>
      <c r="AI23" s="686"/>
      <c r="AJ23" s="687" t="s">
        <v>8</v>
      </c>
      <c r="AK23" s="688"/>
      <c r="AL23" s="688"/>
      <c r="AM23" s="688"/>
      <c r="AN23" s="689"/>
      <c r="AO23" s="690" t="s">
        <v>9</v>
      </c>
      <c r="AP23" s="691"/>
      <c r="AQ23" s="691"/>
      <c r="AR23" s="692"/>
      <c r="AS23" s="693" t="s">
        <v>10</v>
      </c>
      <c r="AT23" s="694"/>
      <c r="AU23" s="694"/>
      <c r="AV23" s="694"/>
      <c r="AW23" s="695"/>
      <c r="AX23" s="693" t="s">
        <v>11</v>
      </c>
      <c r="AY23" s="694"/>
      <c r="AZ23" s="694"/>
      <c r="BA23" s="695"/>
    </row>
    <row r="24" spans="1:53" ht="15">
      <c r="A24" s="740"/>
      <c r="B24" s="48">
        <v>1</v>
      </c>
      <c r="C24" s="49">
        <v>2</v>
      </c>
      <c r="D24" s="49">
        <v>3</v>
      </c>
      <c r="E24" s="50">
        <v>4</v>
      </c>
      <c r="F24" s="51">
        <v>5</v>
      </c>
      <c r="G24" s="52">
        <v>6</v>
      </c>
      <c r="H24" s="52">
        <v>7</v>
      </c>
      <c r="I24" s="53">
        <v>8</v>
      </c>
      <c r="J24" s="51">
        <v>9</v>
      </c>
      <c r="K24" s="52">
        <v>10</v>
      </c>
      <c r="L24" s="52">
        <v>11</v>
      </c>
      <c r="M24" s="160">
        <v>12</v>
      </c>
      <c r="N24" s="51">
        <v>13</v>
      </c>
      <c r="O24" s="52">
        <v>14</v>
      </c>
      <c r="P24" s="52">
        <v>15</v>
      </c>
      <c r="Q24" s="52">
        <v>16</v>
      </c>
      <c r="R24" s="160">
        <v>17</v>
      </c>
      <c r="S24" s="51">
        <v>18</v>
      </c>
      <c r="T24" s="52">
        <v>19</v>
      </c>
      <c r="U24" s="52">
        <v>20</v>
      </c>
      <c r="V24" s="52">
        <v>21</v>
      </c>
      <c r="W24" s="53">
        <v>22</v>
      </c>
      <c r="X24" s="163">
        <v>23</v>
      </c>
      <c r="Y24" s="52">
        <v>24</v>
      </c>
      <c r="Z24" s="52">
        <v>25</v>
      </c>
      <c r="AA24" s="160">
        <v>26</v>
      </c>
      <c r="AB24" s="51">
        <v>27</v>
      </c>
      <c r="AC24" s="52">
        <v>28</v>
      </c>
      <c r="AD24" s="52">
        <v>29</v>
      </c>
      <c r="AE24" s="160">
        <v>30</v>
      </c>
      <c r="AF24" s="51">
        <v>31</v>
      </c>
      <c r="AG24" s="52">
        <v>32</v>
      </c>
      <c r="AH24" s="52">
        <v>33</v>
      </c>
      <c r="AI24" s="160">
        <v>34</v>
      </c>
      <c r="AJ24" s="51">
        <v>35</v>
      </c>
      <c r="AK24" s="52">
        <v>36</v>
      </c>
      <c r="AL24" s="52">
        <v>37</v>
      </c>
      <c r="AM24" s="52">
        <v>38</v>
      </c>
      <c r="AN24" s="53">
        <v>39</v>
      </c>
      <c r="AO24" s="51">
        <v>40</v>
      </c>
      <c r="AP24" s="52">
        <v>41</v>
      </c>
      <c r="AQ24" s="52">
        <v>42</v>
      </c>
      <c r="AR24" s="53">
        <v>43</v>
      </c>
      <c r="AS24" s="51">
        <v>44</v>
      </c>
      <c r="AT24" s="52">
        <v>45</v>
      </c>
      <c r="AU24" s="52">
        <v>46</v>
      </c>
      <c r="AV24" s="52">
        <v>47</v>
      </c>
      <c r="AW24" s="53">
        <v>48</v>
      </c>
      <c r="AX24" s="51">
        <v>49</v>
      </c>
      <c r="AY24" s="52">
        <v>50</v>
      </c>
      <c r="AZ24" s="52">
        <v>51</v>
      </c>
      <c r="BA24" s="53">
        <v>52</v>
      </c>
    </row>
    <row r="25" spans="1:53" ht="19.5" thickBot="1">
      <c r="A25" s="158" t="s">
        <v>102</v>
      </c>
      <c r="B25" s="43" t="s">
        <v>103</v>
      </c>
      <c r="C25" s="29" t="s">
        <v>103</v>
      </c>
      <c r="D25" s="29" t="s">
        <v>103</v>
      </c>
      <c r="E25" s="44" t="s">
        <v>103</v>
      </c>
      <c r="F25" s="43" t="s">
        <v>103</v>
      </c>
      <c r="G25" s="29" t="s">
        <v>103</v>
      </c>
      <c r="H25" s="29" t="s">
        <v>103</v>
      </c>
      <c r="I25" s="44" t="s">
        <v>103</v>
      </c>
      <c r="J25" s="43" t="s">
        <v>103</v>
      </c>
      <c r="K25" s="29" t="s">
        <v>103</v>
      </c>
      <c r="L25" s="29" t="s">
        <v>103</v>
      </c>
      <c r="M25" s="161" t="s">
        <v>103</v>
      </c>
      <c r="N25" s="43" t="s">
        <v>103</v>
      </c>
      <c r="O25" s="29" t="s">
        <v>103</v>
      </c>
      <c r="P25" s="29" t="s">
        <v>103</v>
      </c>
      <c r="Q25" s="164" t="s">
        <v>104</v>
      </c>
      <c r="R25" s="166" t="s">
        <v>104</v>
      </c>
      <c r="S25" s="171" t="s">
        <v>105</v>
      </c>
      <c r="T25" s="170" t="s">
        <v>103</v>
      </c>
      <c r="U25" s="170" t="s">
        <v>103</v>
      </c>
      <c r="V25" s="170" t="s">
        <v>103</v>
      </c>
      <c r="W25" s="172" t="s">
        <v>103</v>
      </c>
      <c r="X25" s="168" t="s">
        <v>103</v>
      </c>
      <c r="Y25" s="138" t="s">
        <v>103</v>
      </c>
      <c r="Z25" s="138" t="s">
        <v>103</v>
      </c>
      <c r="AA25" s="173" t="s">
        <v>103</v>
      </c>
      <c r="AB25" s="175" t="s">
        <v>103</v>
      </c>
      <c r="AC25" s="170" t="s">
        <v>168</v>
      </c>
      <c r="AD25" s="170" t="s">
        <v>105</v>
      </c>
      <c r="AE25" s="176" t="s">
        <v>105</v>
      </c>
      <c r="AF25" s="175" t="s">
        <v>103</v>
      </c>
      <c r="AG25" s="170" t="s">
        <v>103</v>
      </c>
      <c r="AH25" s="170" t="s">
        <v>103</v>
      </c>
      <c r="AI25" s="176" t="s">
        <v>103</v>
      </c>
      <c r="AJ25" s="175" t="s">
        <v>103</v>
      </c>
      <c r="AK25" s="170" t="s">
        <v>103</v>
      </c>
      <c r="AL25" s="170" t="s">
        <v>103</v>
      </c>
      <c r="AM25" s="170" t="s">
        <v>103</v>
      </c>
      <c r="AN25" s="172" t="s">
        <v>103</v>
      </c>
      <c r="AO25" s="180" t="s">
        <v>103</v>
      </c>
      <c r="AP25" s="139" t="s">
        <v>104</v>
      </c>
      <c r="AQ25" s="139" t="s">
        <v>104</v>
      </c>
      <c r="AR25" s="181" t="s">
        <v>104</v>
      </c>
      <c r="AS25" s="184" t="s">
        <v>105</v>
      </c>
      <c r="AT25" s="185" t="s">
        <v>105</v>
      </c>
      <c r="AU25" s="185" t="s">
        <v>105</v>
      </c>
      <c r="AV25" s="185" t="s">
        <v>105</v>
      </c>
      <c r="AW25" s="186" t="s">
        <v>105</v>
      </c>
      <c r="AX25" s="187" t="s">
        <v>105</v>
      </c>
      <c r="AY25" s="188" t="s">
        <v>105</v>
      </c>
      <c r="AZ25" s="188" t="s">
        <v>105</v>
      </c>
      <c r="BA25" s="186" t="s">
        <v>105</v>
      </c>
    </row>
    <row r="26" spans="1:53" ht="19.5" thickBot="1">
      <c r="A26" s="159" t="s">
        <v>107</v>
      </c>
      <c r="B26" s="45" t="s">
        <v>103</v>
      </c>
      <c r="C26" s="46" t="s">
        <v>103</v>
      </c>
      <c r="D26" s="46" t="s">
        <v>103</v>
      </c>
      <c r="E26" s="47" t="s">
        <v>103</v>
      </c>
      <c r="F26" s="45" t="s">
        <v>103</v>
      </c>
      <c r="G26" s="46" t="s">
        <v>103</v>
      </c>
      <c r="H26" s="46" t="s">
        <v>103</v>
      </c>
      <c r="I26" s="47" t="s">
        <v>103</v>
      </c>
      <c r="J26" s="45" t="s">
        <v>103</v>
      </c>
      <c r="K26" s="46" t="s">
        <v>103</v>
      </c>
      <c r="L26" s="46" t="s">
        <v>103</v>
      </c>
      <c r="M26" s="162" t="s">
        <v>103</v>
      </c>
      <c r="N26" s="45" t="s">
        <v>103</v>
      </c>
      <c r="O26" s="46" t="s">
        <v>103</v>
      </c>
      <c r="P26" s="46" t="s">
        <v>103</v>
      </c>
      <c r="Q26" s="165" t="s">
        <v>104</v>
      </c>
      <c r="R26" s="167" t="s">
        <v>104</v>
      </c>
      <c r="S26" s="56" t="s">
        <v>105</v>
      </c>
      <c r="T26" s="54" t="s">
        <v>103</v>
      </c>
      <c r="U26" s="54" t="s">
        <v>103</v>
      </c>
      <c r="V26" s="54" t="s">
        <v>103</v>
      </c>
      <c r="W26" s="55" t="s">
        <v>103</v>
      </c>
      <c r="X26" s="169" t="s">
        <v>103</v>
      </c>
      <c r="Y26" s="54" t="s">
        <v>103</v>
      </c>
      <c r="Z26" s="54" t="s">
        <v>103</v>
      </c>
      <c r="AA26" s="174" t="s">
        <v>103</v>
      </c>
      <c r="AB26" s="56" t="s">
        <v>103</v>
      </c>
      <c r="AC26" s="140" t="s">
        <v>168</v>
      </c>
      <c r="AD26" s="165" t="s">
        <v>106</v>
      </c>
      <c r="AE26" s="167" t="s">
        <v>106</v>
      </c>
      <c r="AF26" s="57" t="s">
        <v>108</v>
      </c>
      <c r="AG26" s="177" t="s">
        <v>108</v>
      </c>
      <c r="AH26" s="177" t="s">
        <v>108</v>
      </c>
      <c r="AI26" s="178" t="s">
        <v>108</v>
      </c>
      <c r="AJ26" s="57" t="s">
        <v>108</v>
      </c>
      <c r="AK26" s="177" t="s">
        <v>108</v>
      </c>
      <c r="AL26" s="177" t="s">
        <v>108</v>
      </c>
      <c r="AM26" s="177" t="s">
        <v>108</v>
      </c>
      <c r="AN26" s="179" t="s">
        <v>104</v>
      </c>
      <c r="AO26" s="182" t="s">
        <v>109</v>
      </c>
      <c r="AP26" s="140" t="s">
        <v>109</v>
      </c>
      <c r="AQ26" s="140" t="s">
        <v>109</v>
      </c>
      <c r="AR26" s="183" t="s">
        <v>171</v>
      </c>
      <c r="AS26" s="736"/>
      <c r="AT26" s="737"/>
      <c r="AU26" s="737"/>
      <c r="AV26" s="737"/>
      <c r="AW26" s="737"/>
      <c r="AX26" s="737"/>
      <c r="AY26" s="737"/>
      <c r="AZ26" s="737"/>
      <c r="BA26" s="738"/>
    </row>
    <row r="27" spans="1:53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 t="s">
        <v>54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</row>
    <row r="28" spans="1:53" ht="18.75" customHeight="1">
      <c r="A28" s="734" t="s">
        <v>187</v>
      </c>
      <c r="B28" s="734"/>
      <c r="C28" s="734"/>
      <c r="D28" s="734"/>
      <c r="E28" s="734"/>
      <c r="F28" s="734"/>
      <c r="G28" s="734"/>
      <c r="H28" s="734"/>
      <c r="I28" s="734"/>
      <c r="J28" s="735"/>
      <c r="K28" s="735"/>
      <c r="L28" s="735"/>
      <c r="M28" s="735"/>
      <c r="N28" s="735"/>
      <c r="O28" s="735"/>
      <c r="P28" s="735"/>
      <c r="Q28" s="735"/>
      <c r="R28" s="735"/>
      <c r="S28" s="735"/>
      <c r="T28" s="735"/>
      <c r="U28" s="735"/>
      <c r="V28" s="735"/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735"/>
      <c r="AI28" s="735"/>
      <c r="AJ28" s="735"/>
      <c r="AK28" s="735"/>
      <c r="AL28" s="735"/>
      <c r="AM28" s="735"/>
      <c r="AN28" s="735"/>
      <c r="AO28" s="735"/>
      <c r="AP28" s="735"/>
      <c r="AQ28" s="735"/>
      <c r="AR28" s="735"/>
      <c r="AS28" s="735"/>
      <c r="AT28" s="735"/>
      <c r="AU28" s="735"/>
      <c r="AV28" s="31"/>
      <c r="AW28" s="31"/>
      <c r="AX28" s="31"/>
      <c r="AY28" s="31"/>
      <c r="AZ28" s="31"/>
      <c r="BA28" s="32"/>
    </row>
    <row r="29" spans="1:53" ht="15.75">
      <c r="A29" s="33"/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1"/>
      <c r="AW29" s="31"/>
      <c r="AX29" s="31"/>
      <c r="AY29" s="31"/>
      <c r="AZ29" s="31"/>
      <c r="BA29" s="32"/>
    </row>
    <row r="30" spans="1:53" ht="20.25" customHeight="1">
      <c r="A30" s="857" t="s">
        <v>188</v>
      </c>
      <c r="B30" s="858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8"/>
      <c r="AO30" s="858"/>
      <c r="AP30" s="858"/>
      <c r="AQ30" s="858"/>
      <c r="AR30" s="858"/>
      <c r="AS30" s="858"/>
      <c r="AT30" s="858"/>
      <c r="AU30" s="858"/>
      <c r="AV30" s="858"/>
      <c r="AW30" s="858"/>
      <c r="AX30" s="858"/>
      <c r="AY30" s="858"/>
      <c r="AZ30" s="858"/>
      <c r="BA30" s="858"/>
    </row>
    <row r="31" spans="1:53" ht="18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35"/>
    </row>
    <row r="32" spans="1:53" ht="15.75" customHeight="1">
      <c r="A32" s="859" t="s">
        <v>12</v>
      </c>
      <c r="B32" s="712"/>
      <c r="C32" s="747" t="s">
        <v>110</v>
      </c>
      <c r="D32" s="711"/>
      <c r="E32" s="711"/>
      <c r="F32" s="712"/>
      <c r="G32" s="710" t="s">
        <v>172</v>
      </c>
      <c r="H32" s="711"/>
      <c r="I32" s="712"/>
      <c r="J32" s="710" t="s">
        <v>32</v>
      </c>
      <c r="K32" s="711"/>
      <c r="L32" s="711"/>
      <c r="M32" s="712"/>
      <c r="N32" s="710" t="s">
        <v>139</v>
      </c>
      <c r="O32" s="711"/>
      <c r="P32" s="712"/>
      <c r="Q32" s="710" t="s">
        <v>189</v>
      </c>
      <c r="R32" s="719"/>
      <c r="S32" s="720"/>
      <c r="T32" s="710" t="s">
        <v>115</v>
      </c>
      <c r="U32" s="711"/>
      <c r="V32" s="712"/>
      <c r="W32" s="710" t="s">
        <v>55</v>
      </c>
      <c r="X32" s="711"/>
      <c r="Y32" s="712"/>
      <c r="Z32" s="36"/>
      <c r="AA32" s="850" t="s">
        <v>56</v>
      </c>
      <c r="AB32" s="851"/>
      <c r="AC32" s="851"/>
      <c r="AD32" s="851"/>
      <c r="AE32" s="851"/>
      <c r="AF32" s="710" t="s">
        <v>167</v>
      </c>
      <c r="AG32" s="837"/>
      <c r="AH32" s="838"/>
      <c r="AI32" s="710" t="s">
        <v>57</v>
      </c>
      <c r="AJ32" s="729"/>
      <c r="AK32" s="730"/>
      <c r="AL32" s="19"/>
      <c r="AM32" s="810" t="s">
        <v>58</v>
      </c>
      <c r="AN32" s="811"/>
      <c r="AO32" s="812"/>
      <c r="AP32" s="842" t="s">
        <v>190</v>
      </c>
      <c r="AQ32" s="727"/>
      <c r="AR32" s="727"/>
      <c r="AS32" s="727"/>
      <c r="AT32" s="727"/>
      <c r="AU32" s="727"/>
      <c r="AV32" s="727"/>
      <c r="AW32" s="727"/>
      <c r="AX32" s="727" t="s">
        <v>167</v>
      </c>
      <c r="AY32" s="727"/>
      <c r="AZ32" s="727"/>
      <c r="BA32" s="728"/>
    </row>
    <row r="33" spans="1:53" ht="25.5" customHeight="1">
      <c r="A33" s="713"/>
      <c r="B33" s="715"/>
      <c r="C33" s="713"/>
      <c r="D33" s="714"/>
      <c r="E33" s="714"/>
      <c r="F33" s="715"/>
      <c r="G33" s="713"/>
      <c r="H33" s="714"/>
      <c r="I33" s="715"/>
      <c r="J33" s="713"/>
      <c r="K33" s="714"/>
      <c r="L33" s="714"/>
      <c r="M33" s="715"/>
      <c r="N33" s="713"/>
      <c r="O33" s="714"/>
      <c r="P33" s="715"/>
      <c r="Q33" s="721"/>
      <c r="R33" s="722"/>
      <c r="S33" s="723"/>
      <c r="T33" s="713"/>
      <c r="U33" s="714"/>
      <c r="V33" s="715"/>
      <c r="W33" s="713"/>
      <c r="X33" s="714"/>
      <c r="Y33" s="715"/>
      <c r="Z33" s="36"/>
      <c r="AA33" s="851"/>
      <c r="AB33" s="851"/>
      <c r="AC33" s="851"/>
      <c r="AD33" s="851"/>
      <c r="AE33" s="851"/>
      <c r="AF33" s="839"/>
      <c r="AG33" s="840"/>
      <c r="AH33" s="841"/>
      <c r="AI33" s="731"/>
      <c r="AJ33" s="732"/>
      <c r="AK33" s="733"/>
      <c r="AL33" s="37"/>
      <c r="AM33" s="813"/>
      <c r="AN33" s="814"/>
      <c r="AO33" s="815"/>
      <c r="AP33" s="842"/>
      <c r="AQ33" s="727"/>
      <c r="AR33" s="727"/>
      <c r="AS33" s="727"/>
      <c r="AT33" s="727"/>
      <c r="AU33" s="727"/>
      <c r="AV33" s="727"/>
      <c r="AW33" s="727"/>
      <c r="AX33" s="727"/>
      <c r="AY33" s="727"/>
      <c r="AZ33" s="727"/>
      <c r="BA33" s="728"/>
    </row>
    <row r="34" spans="1:53" ht="35.25" customHeight="1">
      <c r="A34" s="716"/>
      <c r="B34" s="718"/>
      <c r="C34" s="716"/>
      <c r="D34" s="717"/>
      <c r="E34" s="717"/>
      <c r="F34" s="718"/>
      <c r="G34" s="716"/>
      <c r="H34" s="717"/>
      <c r="I34" s="718"/>
      <c r="J34" s="716"/>
      <c r="K34" s="717"/>
      <c r="L34" s="717"/>
      <c r="M34" s="718"/>
      <c r="N34" s="716"/>
      <c r="O34" s="717"/>
      <c r="P34" s="718"/>
      <c r="Q34" s="724"/>
      <c r="R34" s="725"/>
      <c r="S34" s="726"/>
      <c r="T34" s="716"/>
      <c r="U34" s="717"/>
      <c r="V34" s="718"/>
      <c r="W34" s="716"/>
      <c r="X34" s="717"/>
      <c r="Y34" s="718"/>
      <c r="Z34" s="36"/>
      <c r="AA34" s="819" t="s">
        <v>30</v>
      </c>
      <c r="AB34" s="820"/>
      <c r="AC34" s="820"/>
      <c r="AD34" s="820"/>
      <c r="AE34" s="821"/>
      <c r="AF34" s="786" t="s">
        <v>166</v>
      </c>
      <c r="AG34" s="825"/>
      <c r="AH34" s="826"/>
      <c r="AI34" s="786" t="s">
        <v>173</v>
      </c>
      <c r="AJ34" s="845"/>
      <c r="AK34" s="846"/>
      <c r="AL34" s="37"/>
      <c r="AM34" s="813"/>
      <c r="AN34" s="814"/>
      <c r="AO34" s="815"/>
      <c r="AP34" s="842"/>
      <c r="AQ34" s="727"/>
      <c r="AR34" s="727"/>
      <c r="AS34" s="727"/>
      <c r="AT34" s="727"/>
      <c r="AU34" s="727"/>
      <c r="AV34" s="727"/>
      <c r="AW34" s="727"/>
      <c r="AX34" s="727"/>
      <c r="AY34" s="727"/>
      <c r="AZ34" s="727"/>
      <c r="BA34" s="728"/>
    </row>
    <row r="35" spans="1:53" ht="46.5" customHeight="1">
      <c r="A35" s="741" t="s">
        <v>102</v>
      </c>
      <c r="B35" s="742"/>
      <c r="C35" s="746">
        <v>34</v>
      </c>
      <c r="D35" s="744"/>
      <c r="E35" s="744"/>
      <c r="F35" s="745"/>
      <c r="G35" s="743">
        <v>6</v>
      </c>
      <c r="H35" s="744"/>
      <c r="I35" s="745"/>
      <c r="J35" s="743"/>
      <c r="K35" s="744"/>
      <c r="L35" s="744"/>
      <c r="M35" s="745"/>
      <c r="N35" s="852"/>
      <c r="O35" s="853"/>
      <c r="P35" s="742"/>
      <c r="Q35" s="854"/>
      <c r="R35" s="855"/>
      <c r="S35" s="856"/>
      <c r="T35" s="743">
        <v>12</v>
      </c>
      <c r="U35" s="744"/>
      <c r="V35" s="745"/>
      <c r="W35" s="746">
        <f>C35+G35+T35</f>
        <v>52</v>
      </c>
      <c r="X35" s="744"/>
      <c r="Y35" s="745"/>
      <c r="Z35" s="36"/>
      <c r="AA35" s="822"/>
      <c r="AB35" s="823"/>
      <c r="AC35" s="823"/>
      <c r="AD35" s="823"/>
      <c r="AE35" s="824"/>
      <c r="AF35" s="827"/>
      <c r="AG35" s="828"/>
      <c r="AH35" s="829"/>
      <c r="AI35" s="847"/>
      <c r="AJ35" s="848"/>
      <c r="AK35" s="849"/>
      <c r="AL35" s="37"/>
      <c r="AM35" s="816"/>
      <c r="AN35" s="817"/>
      <c r="AO35" s="818"/>
      <c r="AP35" s="843"/>
      <c r="AQ35" s="844"/>
      <c r="AR35" s="844"/>
      <c r="AS35" s="844"/>
      <c r="AT35" s="844"/>
      <c r="AU35" s="844"/>
      <c r="AV35" s="844"/>
      <c r="AW35" s="844"/>
      <c r="AX35" s="727"/>
      <c r="AY35" s="727"/>
      <c r="AZ35" s="727"/>
      <c r="BA35" s="728"/>
    </row>
    <row r="36" spans="1:53" ht="33" customHeight="1">
      <c r="A36" s="753" t="s">
        <v>107</v>
      </c>
      <c r="B36" s="754"/>
      <c r="C36" s="763" t="s">
        <v>111</v>
      </c>
      <c r="D36" s="764"/>
      <c r="E36" s="764"/>
      <c r="F36" s="765"/>
      <c r="G36" s="755">
        <v>4</v>
      </c>
      <c r="H36" s="756"/>
      <c r="I36" s="757"/>
      <c r="J36" s="755" t="s">
        <v>169</v>
      </c>
      <c r="K36" s="756"/>
      <c r="L36" s="756"/>
      <c r="M36" s="757"/>
      <c r="N36" s="763" t="s">
        <v>112</v>
      </c>
      <c r="O36" s="764"/>
      <c r="P36" s="765"/>
      <c r="Q36" s="763">
        <v>1</v>
      </c>
      <c r="R36" s="764"/>
      <c r="S36" s="765"/>
      <c r="T36" s="771" t="s">
        <v>80</v>
      </c>
      <c r="U36" s="756"/>
      <c r="V36" s="757"/>
      <c r="W36" s="771" t="s">
        <v>138</v>
      </c>
      <c r="X36" s="756"/>
      <c r="Y36" s="757"/>
      <c r="Z36" s="36"/>
      <c r="AA36" s="830"/>
      <c r="AB36" s="831"/>
      <c r="AC36" s="831"/>
      <c r="AD36" s="831"/>
      <c r="AE36" s="831"/>
      <c r="AF36" s="786"/>
      <c r="AG36" s="787"/>
      <c r="AH36" s="788"/>
      <c r="AI36" s="786"/>
      <c r="AJ36" s="792"/>
      <c r="AK36" s="788"/>
      <c r="AL36" s="20"/>
      <c r="AM36" s="786" t="s">
        <v>42</v>
      </c>
      <c r="AN36" s="832"/>
      <c r="AO36" s="833"/>
      <c r="AP36" s="808" t="s">
        <v>37</v>
      </c>
      <c r="AQ36" s="808"/>
      <c r="AR36" s="808"/>
      <c r="AS36" s="808"/>
      <c r="AT36" s="808"/>
      <c r="AU36" s="808"/>
      <c r="AV36" s="808"/>
      <c r="AW36" s="808"/>
      <c r="AX36" s="802" t="s">
        <v>166</v>
      </c>
      <c r="AY36" s="803"/>
      <c r="AZ36" s="803"/>
      <c r="BA36" s="804"/>
    </row>
    <row r="37" spans="1:53" ht="39" customHeight="1">
      <c r="A37" s="746" t="s">
        <v>14</v>
      </c>
      <c r="B37" s="745"/>
      <c r="C37" s="783" t="s">
        <v>174</v>
      </c>
      <c r="D37" s="784"/>
      <c r="E37" s="784"/>
      <c r="F37" s="785"/>
      <c r="G37" s="770" t="s">
        <v>153</v>
      </c>
      <c r="H37" s="744"/>
      <c r="I37" s="745"/>
      <c r="J37" s="746" t="s">
        <v>169</v>
      </c>
      <c r="K37" s="744"/>
      <c r="L37" s="744"/>
      <c r="M37" s="745"/>
      <c r="N37" s="772" t="s">
        <v>112</v>
      </c>
      <c r="O37" s="773"/>
      <c r="P37" s="773"/>
      <c r="Q37" s="783">
        <v>1</v>
      </c>
      <c r="R37" s="784"/>
      <c r="S37" s="785"/>
      <c r="T37" s="770" t="s">
        <v>36</v>
      </c>
      <c r="U37" s="744"/>
      <c r="V37" s="745"/>
      <c r="W37" s="770" t="s">
        <v>113</v>
      </c>
      <c r="X37" s="744"/>
      <c r="Y37" s="745"/>
      <c r="Z37" s="36"/>
      <c r="AA37" s="831"/>
      <c r="AB37" s="831"/>
      <c r="AC37" s="831"/>
      <c r="AD37" s="831"/>
      <c r="AE37" s="831"/>
      <c r="AF37" s="789"/>
      <c r="AG37" s="790"/>
      <c r="AH37" s="791"/>
      <c r="AI37" s="793"/>
      <c r="AJ37" s="794"/>
      <c r="AK37" s="791"/>
      <c r="AL37" s="38"/>
      <c r="AM37" s="834"/>
      <c r="AN37" s="835"/>
      <c r="AO37" s="836"/>
      <c r="AP37" s="809"/>
      <c r="AQ37" s="809"/>
      <c r="AR37" s="809"/>
      <c r="AS37" s="809"/>
      <c r="AT37" s="809"/>
      <c r="AU37" s="809"/>
      <c r="AV37" s="809"/>
      <c r="AW37" s="809"/>
      <c r="AX37" s="805"/>
      <c r="AY37" s="806"/>
      <c r="AZ37" s="806"/>
      <c r="BA37" s="807"/>
    </row>
    <row r="38" spans="1:53" ht="40.5" customHeight="1">
      <c r="A38" s="758" t="s">
        <v>272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18"/>
      <c r="AA38" s="760"/>
      <c r="AB38" s="761"/>
      <c r="AC38" s="761"/>
      <c r="AD38" s="761"/>
      <c r="AE38" s="761"/>
      <c r="AF38" s="761"/>
      <c r="AG38" s="761"/>
      <c r="AH38" s="761"/>
      <c r="AI38" s="761"/>
      <c r="AJ38" s="761"/>
      <c r="AK38" s="761"/>
      <c r="AL38" s="20"/>
      <c r="AM38" s="750"/>
      <c r="AN38" s="750"/>
      <c r="AO38" s="750"/>
      <c r="AP38" s="776"/>
      <c r="AQ38" s="776"/>
      <c r="AR38" s="776"/>
      <c r="AS38" s="776"/>
      <c r="AT38" s="776"/>
      <c r="AU38" s="776"/>
      <c r="AV38" s="776"/>
      <c r="AW38" s="776"/>
      <c r="AX38" s="776"/>
      <c r="AY38" s="776"/>
      <c r="AZ38" s="776"/>
      <c r="BA38" s="777"/>
    </row>
    <row r="39" spans="1:53" ht="20.25">
      <c r="A39" s="748"/>
      <c r="B39" s="749"/>
      <c r="C39" s="766"/>
      <c r="D39" s="767"/>
      <c r="E39" s="767"/>
      <c r="F39" s="767"/>
      <c r="G39" s="768"/>
      <c r="H39" s="769"/>
      <c r="I39" s="769"/>
      <c r="J39" s="762"/>
      <c r="K39" s="749"/>
      <c r="L39" s="749"/>
      <c r="M39" s="749"/>
      <c r="N39" s="766"/>
      <c r="O39" s="767"/>
      <c r="P39" s="767"/>
      <c r="Q39" s="751"/>
      <c r="R39" s="752"/>
      <c r="S39" s="752"/>
      <c r="T39" s="768"/>
      <c r="U39" s="769"/>
      <c r="V39" s="769"/>
      <c r="W39" s="778"/>
      <c r="X39" s="769"/>
      <c r="Y39" s="769"/>
      <c r="Z39" s="18"/>
      <c r="AA39" s="761"/>
      <c r="AB39" s="761"/>
      <c r="AC39" s="761"/>
      <c r="AD39" s="761"/>
      <c r="AE39" s="761"/>
      <c r="AF39" s="761"/>
      <c r="AG39" s="761"/>
      <c r="AH39" s="761"/>
      <c r="AI39" s="761"/>
      <c r="AJ39" s="761"/>
      <c r="AK39" s="761"/>
      <c r="AL39" s="20"/>
      <c r="AM39" s="779"/>
      <c r="AN39" s="779"/>
      <c r="AO39" s="779"/>
      <c r="AP39" s="774"/>
      <c r="AQ39" s="774"/>
      <c r="AR39" s="774"/>
      <c r="AS39" s="774"/>
      <c r="AT39" s="774"/>
      <c r="AU39" s="774"/>
      <c r="AV39" s="774"/>
      <c r="AW39" s="774"/>
      <c r="AX39" s="774"/>
      <c r="AY39" s="774"/>
      <c r="AZ39" s="774"/>
      <c r="BA39" s="775"/>
    </row>
    <row r="40" spans="1:5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</sheetData>
  <sheetProtection/>
  <mergeCells count="109"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N15:BA16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C39:F39"/>
    <mergeCell ref="G39:I39"/>
    <mergeCell ref="G37:I37"/>
    <mergeCell ref="J37:M37"/>
    <mergeCell ref="W36:Y36"/>
    <mergeCell ref="N36:P36"/>
    <mergeCell ref="N37:P37"/>
    <mergeCell ref="T36:V36"/>
    <mergeCell ref="C36:F36"/>
    <mergeCell ref="G36:I36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A35:B35"/>
    <mergeCell ref="G35:I35"/>
    <mergeCell ref="J35:M35"/>
    <mergeCell ref="J32:M34"/>
    <mergeCell ref="C35:F35"/>
    <mergeCell ref="C32:F34"/>
    <mergeCell ref="G32:I34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23:A24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P2:AN2"/>
    <mergeCell ref="A3:O3"/>
    <mergeCell ref="A4:O4"/>
    <mergeCell ref="P4:AM4"/>
    <mergeCell ref="AN4:BA5"/>
    <mergeCell ref="A5:O5"/>
    <mergeCell ref="A2:O2"/>
    <mergeCell ref="AN19:BA19"/>
    <mergeCell ref="N23:R23"/>
    <mergeCell ref="S23:W23"/>
    <mergeCell ref="F23:I23"/>
    <mergeCell ref="X23:AA23"/>
    <mergeCell ref="AS23:AW23"/>
    <mergeCell ref="J23:M2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tabSelected="1" view="pageBreakPreview" zoomScale="75" zoomScaleNormal="75"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11.875" style="120" customWidth="1"/>
    <col min="2" max="2" width="41.375" style="120" customWidth="1"/>
    <col min="3" max="3" width="8.375" style="120" customWidth="1"/>
    <col min="4" max="4" width="10.375" style="120" customWidth="1"/>
    <col min="5" max="5" width="6.375" style="120" customWidth="1"/>
    <col min="6" max="6" width="6.25390625" style="120" customWidth="1"/>
    <col min="7" max="7" width="12.75390625" style="119" customWidth="1"/>
    <col min="8" max="8" width="8.00390625" style="119" customWidth="1"/>
    <col min="9" max="9" width="9.375" style="119" customWidth="1"/>
    <col min="10" max="10" width="9.25390625" style="119" customWidth="1"/>
    <col min="11" max="11" width="10.75390625" style="119" customWidth="1"/>
    <col min="12" max="12" width="8.375" style="119" customWidth="1"/>
    <col min="13" max="14" width="8.25390625" style="120" customWidth="1"/>
    <col min="15" max="15" width="11.75390625" style="120" customWidth="1"/>
    <col min="16" max="17" width="9.125" style="120" customWidth="1"/>
    <col min="18" max="18" width="9.25390625" style="120" customWidth="1"/>
    <col min="19" max="19" width="9.125" style="120" customWidth="1"/>
    <col min="20" max="20" width="0" style="89" hidden="1" customWidth="1"/>
    <col min="21" max="21" width="0" style="0" hidden="1" customWidth="1"/>
    <col min="22" max="28" width="0" style="89" hidden="1" customWidth="1"/>
    <col min="29" max="16384" width="9.125" style="89" customWidth="1"/>
  </cols>
  <sheetData>
    <row r="1" spans="1:28" s="231" customFormat="1" ht="15.75" customHeight="1" thickBot="1">
      <c r="A1" s="860" t="s">
        <v>329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2"/>
      <c r="T1" s="229"/>
      <c r="U1" s="230"/>
      <c r="V1" s="229"/>
      <c r="W1" s="229"/>
      <c r="X1" s="229"/>
      <c r="Y1" s="229"/>
      <c r="Z1" s="229"/>
      <c r="AA1" s="229"/>
      <c r="AB1" s="229"/>
    </row>
    <row r="2" spans="1:21" s="231" customFormat="1" ht="15.75" customHeight="1">
      <c r="A2" s="863" t="s">
        <v>15</v>
      </c>
      <c r="B2" s="866" t="s">
        <v>19</v>
      </c>
      <c r="C2" s="869" t="s">
        <v>162</v>
      </c>
      <c r="D2" s="870"/>
      <c r="E2" s="870"/>
      <c r="F2" s="871"/>
      <c r="G2" s="875" t="s">
        <v>21</v>
      </c>
      <c r="H2" s="878" t="s">
        <v>16</v>
      </c>
      <c r="I2" s="879"/>
      <c r="J2" s="879"/>
      <c r="K2" s="879"/>
      <c r="L2" s="879"/>
      <c r="M2" s="880"/>
      <c r="N2" s="881" t="s">
        <v>161</v>
      </c>
      <c r="O2" s="882"/>
      <c r="P2" s="882"/>
      <c r="Q2" s="882"/>
      <c r="R2" s="882"/>
      <c r="S2" s="883"/>
      <c r="U2" s="230"/>
    </row>
    <row r="3" spans="1:21" s="231" customFormat="1" ht="21" customHeight="1">
      <c r="A3" s="864"/>
      <c r="B3" s="867"/>
      <c r="C3" s="872"/>
      <c r="D3" s="873"/>
      <c r="E3" s="873"/>
      <c r="F3" s="874"/>
      <c r="G3" s="876"/>
      <c r="H3" s="887" t="s">
        <v>17</v>
      </c>
      <c r="I3" s="890" t="s">
        <v>18</v>
      </c>
      <c r="J3" s="891"/>
      <c r="K3" s="891"/>
      <c r="L3" s="891"/>
      <c r="M3" s="887" t="s">
        <v>79</v>
      </c>
      <c r="N3" s="884"/>
      <c r="O3" s="885"/>
      <c r="P3" s="885"/>
      <c r="Q3" s="885"/>
      <c r="R3" s="885"/>
      <c r="S3" s="886"/>
      <c r="U3" s="230"/>
    </row>
    <row r="4" spans="1:21" s="231" customFormat="1" ht="15.75">
      <c r="A4" s="864"/>
      <c r="B4" s="867"/>
      <c r="C4" s="887" t="s">
        <v>33</v>
      </c>
      <c r="D4" s="887" t="s">
        <v>34</v>
      </c>
      <c r="E4" s="892" t="s">
        <v>65</v>
      </c>
      <c r="F4" s="893"/>
      <c r="G4" s="876"/>
      <c r="H4" s="888"/>
      <c r="I4" s="887" t="s">
        <v>22</v>
      </c>
      <c r="J4" s="887" t="s">
        <v>26</v>
      </c>
      <c r="K4" s="894" t="s">
        <v>27</v>
      </c>
      <c r="L4" s="894" t="s">
        <v>28</v>
      </c>
      <c r="M4" s="888"/>
      <c r="N4" s="897" t="s">
        <v>159</v>
      </c>
      <c r="O4" s="898"/>
      <c r="P4" s="899"/>
      <c r="Q4" s="897" t="s">
        <v>160</v>
      </c>
      <c r="R4" s="898"/>
      <c r="S4" s="900"/>
      <c r="U4" s="230"/>
    </row>
    <row r="5" spans="1:21" s="231" customFormat="1" ht="15.75">
      <c r="A5" s="864"/>
      <c r="B5" s="867"/>
      <c r="C5" s="888"/>
      <c r="D5" s="888"/>
      <c r="E5" s="888" t="s">
        <v>66</v>
      </c>
      <c r="F5" s="888" t="s">
        <v>67</v>
      </c>
      <c r="G5" s="876"/>
      <c r="H5" s="888"/>
      <c r="I5" s="888"/>
      <c r="J5" s="888"/>
      <c r="K5" s="895"/>
      <c r="L5" s="895"/>
      <c r="M5" s="888"/>
      <c r="N5" s="62">
        <v>1</v>
      </c>
      <c r="O5" s="600" t="s">
        <v>163</v>
      </c>
      <c r="P5" s="4" t="s">
        <v>164</v>
      </c>
      <c r="Q5" s="4">
        <v>3</v>
      </c>
      <c r="R5" s="82" t="s">
        <v>165</v>
      </c>
      <c r="S5" s="25" t="s">
        <v>166</v>
      </c>
      <c r="U5" s="230"/>
    </row>
    <row r="6" spans="1:21" s="231" customFormat="1" ht="15.75">
      <c r="A6" s="864"/>
      <c r="B6" s="867"/>
      <c r="C6" s="888"/>
      <c r="D6" s="888"/>
      <c r="E6" s="901"/>
      <c r="F6" s="901"/>
      <c r="G6" s="876"/>
      <c r="H6" s="888"/>
      <c r="I6" s="888"/>
      <c r="J6" s="888"/>
      <c r="K6" s="895"/>
      <c r="L6" s="895"/>
      <c r="M6" s="888"/>
      <c r="N6" s="897"/>
      <c r="O6" s="898"/>
      <c r="P6" s="898"/>
      <c r="Q6" s="898"/>
      <c r="R6" s="898"/>
      <c r="S6" s="900"/>
      <c r="U6" s="230"/>
    </row>
    <row r="7" spans="1:21" s="231" customFormat="1" ht="26.25" customHeight="1" thickBot="1">
      <c r="A7" s="865"/>
      <c r="B7" s="868"/>
      <c r="C7" s="889"/>
      <c r="D7" s="889"/>
      <c r="E7" s="902"/>
      <c r="F7" s="902"/>
      <c r="G7" s="877"/>
      <c r="H7" s="889"/>
      <c r="I7" s="889"/>
      <c r="J7" s="889"/>
      <c r="K7" s="896"/>
      <c r="L7" s="896"/>
      <c r="M7" s="889"/>
      <c r="N7" s="601">
        <v>15</v>
      </c>
      <c r="O7" s="602">
        <v>9</v>
      </c>
      <c r="P7" s="384">
        <v>9</v>
      </c>
      <c r="Q7" s="384">
        <v>15</v>
      </c>
      <c r="R7" s="384">
        <v>9</v>
      </c>
      <c r="S7" s="142">
        <v>8</v>
      </c>
      <c r="U7" s="230"/>
    </row>
    <row r="8" spans="1:21" s="231" customFormat="1" ht="16.5" thickBot="1">
      <c r="A8" s="235">
        <v>1</v>
      </c>
      <c r="B8" s="236">
        <v>2</v>
      </c>
      <c r="C8" s="235">
        <v>3</v>
      </c>
      <c r="D8" s="236">
        <v>4</v>
      </c>
      <c r="E8" s="903">
        <v>5</v>
      </c>
      <c r="F8" s="904"/>
      <c r="G8" s="237">
        <v>6</v>
      </c>
      <c r="H8" s="236" t="s">
        <v>23</v>
      </c>
      <c r="I8" s="235">
        <v>8</v>
      </c>
      <c r="J8" s="236" t="s">
        <v>24</v>
      </c>
      <c r="K8" s="235">
        <v>10</v>
      </c>
      <c r="L8" s="236" t="s">
        <v>25</v>
      </c>
      <c r="M8" s="236" t="s">
        <v>36</v>
      </c>
      <c r="N8" s="451">
        <v>14</v>
      </c>
      <c r="O8" s="603" t="s">
        <v>35</v>
      </c>
      <c r="P8" s="604">
        <v>16</v>
      </c>
      <c r="Q8" s="595">
        <v>17</v>
      </c>
      <c r="R8" s="604">
        <v>18</v>
      </c>
      <c r="S8" s="604">
        <v>19</v>
      </c>
      <c r="U8" s="230"/>
    </row>
    <row r="9" spans="1:21" s="231" customFormat="1" ht="16.5" thickBot="1">
      <c r="A9" s="905" t="s">
        <v>114</v>
      </c>
      <c r="B9" s="906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7"/>
      <c r="U9" s="230"/>
    </row>
    <row r="10" spans="1:21" s="231" customFormat="1" ht="16.5" thickBot="1">
      <c r="A10" s="908" t="s">
        <v>176</v>
      </c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10"/>
      <c r="U10" s="230"/>
    </row>
    <row r="11" spans="1:24" s="231" customFormat="1" ht="31.5">
      <c r="A11" s="588" t="s">
        <v>68</v>
      </c>
      <c r="B11" s="238" t="s">
        <v>88</v>
      </c>
      <c r="C11" s="544"/>
      <c r="D11" s="239"/>
      <c r="E11" s="240"/>
      <c r="F11" s="241"/>
      <c r="G11" s="242">
        <f>G12+G13+G14</f>
        <v>8</v>
      </c>
      <c r="H11" s="243">
        <f>G11*30</f>
        <v>240</v>
      </c>
      <c r="I11" s="424"/>
      <c r="J11" s="244"/>
      <c r="K11" s="239"/>
      <c r="L11" s="245"/>
      <c r="M11" s="550"/>
      <c r="N11" s="605"/>
      <c r="O11" s="100"/>
      <c r="P11" s="99"/>
      <c r="Q11" s="605"/>
      <c r="R11" s="599"/>
      <c r="S11" s="99"/>
      <c r="W11" s="246"/>
      <c r="X11" s="246"/>
    </row>
    <row r="12" spans="1:24" s="231" customFormat="1" ht="15.75">
      <c r="A12" s="589" t="s">
        <v>237</v>
      </c>
      <c r="B12" s="247" t="s">
        <v>191</v>
      </c>
      <c r="C12" s="260"/>
      <c r="D12" s="249"/>
      <c r="E12" s="250"/>
      <c r="F12" s="251"/>
      <c r="G12" s="252">
        <v>6.5</v>
      </c>
      <c r="H12" s="253">
        <f>G12*30</f>
        <v>195</v>
      </c>
      <c r="I12" s="420"/>
      <c r="J12" s="254"/>
      <c r="K12" s="249"/>
      <c r="L12" s="255"/>
      <c r="M12" s="551"/>
      <c r="N12" s="106"/>
      <c r="O12" s="225"/>
      <c r="P12" s="606"/>
      <c r="Q12" s="106"/>
      <c r="R12" s="598"/>
      <c r="S12" s="606"/>
      <c r="W12" s="246"/>
      <c r="X12" s="246"/>
    </row>
    <row r="13" spans="1:24" s="231" customFormat="1" ht="15.75">
      <c r="A13" s="589" t="s">
        <v>238</v>
      </c>
      <c r="B13" s="247" t="s">
        <v>29</v>
      </c>
      <c r="C13" s="260"/>
      <c r="D13" s="249"/>
      <c r="E13" s="250"/>
      <c r="F13" s="251"/>
      <c r="G13" s="252"/>
      <c r="H13" s="253"/>
      <c r="I13" s="420"/>
      <c r="J13" s="254"/>
      <c r="K13" s="249"/>
      <c r="L13" s="255"/>
      <c r="M13" s="551"/>
      <c r="N13" s="607" t="s">
        <v>144</v>
      </c>
      <c r="O13" s="225" t="s">
        <v>144</v>
      </c>
      <c r="P13" s="608" t="s">
        <v>144</v>
      </c>
      <c r="Q13" s="607" t="s">
        <v>144</v>
      </c>
      <c r="R13" s="609" t="s">
        <v>144</v>
      </c>
      <c r="S13" s="606"/>
      <c r="W13" s="246"/>
      <c r="X13" s="246"/>
    </row>
    <row r="14" spans="1:28" s="231" customFormat="1" ht="15.75">
      <c r="A14" s="590"/>
      <c r="B14" s="247" t="s">
        <v>29</v>
      </c>
      <c r="C14" s="260"/>
      <c r="D14" s="249" t="s">
        <v>166</v>
      </c>
      <c r="E14" s="250"/>
      <c r="F14" s="251"/>
      <c r="G14" s="252">
        <v>1.5</v>
      </c>
      <c r="H14" s="253">
        <f>G14*30</f>
        <v>45</v>
      </c>
      <c r="I14" s="341">
        <f>J14+K14+L14</f>
        <v>16</v>
      </c>
      <c r="J14" s="254"/>
      <c r="K14" s="249"/>
      <c r="L14" s="255">
        <v>16</v>
      </c>
      <c r="M14" s="286">
        <f>H14-I14</f>
        <v>29</v>
      </c>
      <c r="N14" s="106"/>
      <c r="O14" s="225"/>
      <c r="P14" s="606"/>
      <c r="Q14" s="106"/>
      <c r="R14" s="598"/>
      <c r="S14" s="610">
        <v>2</v>
      </c>
      <c r="U14" s="231">
        <f>I14/H14</f>
        <v>0.35555555555555557</v>
      </c>
      <c r="AB14" s="256"/>
    </row>
    <row r="15" spans="1:28" s="231" customFormat="1" ht="31.5">
      <c r="A15" s="590" t="s">
        <v>69</v>
      </c>
      <c r="B15" s="257" t="s">
        <v>192</v>
      </c>
      <c r="C15" s="260" t="s">
        <v>75</v>
      </c>
      <c r="D15" s="249"/>
      <c r="E15" s="258"/>
      <c r="F15" s="259"/>
      <c r="G15" s="252">
        <v>3</v>
      </c>
      <c r="H15" s="253">
        <f aca="true" t="shared" si="0" ref="H15:H22">G15*30</f>
        <v>90</v>
      </c>
      <c r="I15" s="248"/>
      <c r="J15" s="249"/>
      <c r="K15" s="254"/>
      <c r="L15" s="249"/>
      <c r="M15" s="286"/>
      <c r="N15" s="106"/>
      <c r="O15" s="225"/>
      <c r="P15" s="606"/>
      <c r="Q15" s="106"/>
      <c r="R15" s="598"/>
      <c r="S15" s="606"/>
      <c r="U15" s="231">
        <f aca="true" t="shared" si="1" ref="U15:U48">I15/H15</f>
        <v>0</v>
      </c>
      <c r="AB15" s="261"/>
    </row>
    <row r="16" spans="1:21" s="231" customFormat="1" ht="15.75">
      <c r="A16" s="262" t="s">
        <v>70</v>
      </c>
      <c r="B16" s="257" t="s">
        <v>84</v>
      </c>
      <c r="C16" s="260"/>
      <c r="D16" s="254"/>
      <c r="E16" s="250"/>
      <c r="F16" s="251"/>
      <c r="G16" s="252">
        <f>G17+G18</f>
        <v>3</v>
      </c>
      <c r="H16" s="252">
        <f>H17+H18</f>
        <v>90</v>
      </c>
      <c r="I16" s="429"/>
      <c r="J16" s="263"/>
      <c r="K16" s="254"/>
      <c r="L16" s="249"/>
      <c r="M16" s="286"/>
      <c r="N16" s="106"/>
      <c r="O16" s="225"/>
      <c r="P16" s="606"/>
      <c r="Q16" s="106"/>
      <c r="R16" s="598"/>
      <c r="S16" s="606"/>
      <c r="U16" s="231">
        <f t="shared" si="1"/>
        <v>0</v>
      </c>
    </row>
    <row r="17" spans="1:21" s="231" customFormat="1" ht="15.75">
      <c r="A17" s="264" t="s">
        <v>81</v>
      </c>
      <c r="B17" s="265" t="s">
        <v>191</v>
      </c>
      <c r="C17" s="260"/>
      <c r="D17" s="254"/>
      <c r="E17" s="250"/>
      <c r="F17" s="251"/>
      <c r="G17" s="252">
        <v>2</v>
      </c>
      <c r="H17" s="253">
        <f t="shared" si="0"/>
        <v>60</v>
      </c>
      <c r="I17" s="429"/>
      <c r="J17" s="263"/>
      <c r="K17" s="254"/>
      <c r="L17" s="249"/>
      <c r="M17" s="286"/>
      <c r="N17" s="106"/>
      <c r="O17" s="225"/>
      <c r="P17" s="606"/>
      <c r="Q17" s="106"/>
      <c r="R17" s="598"/>
      <c r="S17" s="606"/>
      <c r="U17" s="231">
        <f t="shared" si="1"/>
        <v>0</v>
      </c>
    </row>
    <row r="18" spans="1:21" s="231" customFormat="1" ht="15.75">
      <c r="A18" s="264" t="s">
        <v>239</v>
      </c>
      <c r="B18" s="265" t="s">
        <v>29</v>
      </c>
      <c r="C18" s="260"/>
      <c r="D18" s="254" t="s">
        <v>163</v>
      </c>
      <c r="E18" s="250"/>
      <c r="F18" s="251"/>
      <c r="G18" s="252">
        <v>1</v>
      </c>
      <c r="H18" s="253">
        <f t="shared" si="0"/>
        <v>30</v>
      </c>
      <c r="I18" s="429">
        <v>10</v>
      </c>
      <c r="J18" s="266">
        <v>10</v>
      </c>
      <c r="K18" s="254"/>
      <c r="L18" s="249"/>
      <c r="M18" s="286">
        <v>20</v>
      </c>
      <c r="N18" s="106"/>
      <c r="O18" s="611">
        <v>1</v>
      </c>
      <c r="P18" s="606"/>
      <c r="Q18" s="106"/>
      <c r="R18" s="598"/>
      <c r="S18" s="606"/>
      <c r="U18" s="231">
        <f t="shared" si="1"/>
        <v>0.3333333333333333</v>
      </c>
    </row>
    <row r="19" spans="1:21" s="231" customFormat="1" ht="47.25">
      <c r="A19" s="590" t="s">
        <v>71</v>
      </c>
      <c r="B19" s="267" t="s">
        <v>193</v>
      </c>
      <c r="C19" s="260" t="s">
        <v>75</v>
      </c>
      <c r="D19" s="254"/>
      <c r="E19" s="250"/>
      <c r="F19" s="251"/>
      <c r="G19" s="252">
        <v>3</v>
      </c>
      <c r="H19" s="253">
        <f t="shared" si="0"/>
        <v>90</v>
      </c>
      <c r="I19" s="248"/>
      <c r="J19" s="249"/>
      <c r="K19" s="254"/>
      <c r="L19" s="249"/>
      <c r="M19" s="286"/>
      <c r="N19" s="106"/>
      <c r="O19" s="225"/>
      <c r="P19" s="606"/>
      <c r="Q19" s="106"/>
      <c r="R19" s="598"/>
      <c r="S19" s="606"/>
      <c r="U19" s="231">
        <f t="shared" si="1"/>
        <v>0</v>
      </c>
    </row>
    <row r="20" spans="1:21" s="231" customFormat="1" ht="15.75">
      <c r="A20" s="591" t="s">
        <v>72</v>
      </c>
      <c r="B20" s="257" t="s">
        <v>73</v>
      </c>
      <c r="C20" s="273"/>
      <c r="D20" s="269"/>
      <c r="E20" s="270"/>
      <c r="F20" s="271"/>
      <c r="G20" s="272">
        <f>G21+G22</f>
        <v>3</v>
      </c>
      <c r="H20" s="253">
        <f t="shared" si="0"/>
        <v>90</v>
      </c>
      <c r="I20" s="268"/>
      <c r="J20" s="274"/>
      <c r="K20" s="269"/>
      <c r="L20" s="274"/>
      <c r="M20" s="552"/>
      <c r="N20" s="612"/>
      <c r="O20" s="225"/>
      <c r="P20" s="613"/>
      <c r="Q20" s="612"/>
      <c r="R20" s="614"/>
      <c r="S20" s="613"/>
      <c r="U20" s="231">
        <f t="shared" si="1"/>
        <v>0</v>
      </c>
    </row>
    <row r="21" spans="1:21" s="231" customFormat="1" ht="15.75">
      <c r="A21" s="592" t="s">
        <v>74</v>
      </c>
      <c r="B21" s="265" t="s">
        <v>191</v>
      </c>
      <c r="C21" s="273"/>
      <c r="D21" s="269"/>
      <c r="E21" s="270"/>
      <c r="F21" s="271"/>
      <c r="G21" s="272">
        <v>1.5</v>
      </c>
      <c r="H21" s="253">
        <f t="shared" si="0"/>
        <v>45</v>
      </c>
      <c r="I21" s="268"/>
      <c r="J21" s="274"/>
      <c r="K21" s="269"/>
      <c r="L21" s="274"/>
      <c r="M21" s="552"/>
      <c r="N21" s="612"/>
      <c r="O21" s="225"/>
      <c r="P21" s="613"/>
      <c r="Q21" s="612"/>
      <c r="R21" s="614"/>
      <c r="S21" s="613"/>
      <c r="U21" s="231">
        <f t="shared" si="1"/>
        <v>0</v>
      </c>
    </row>
    <row r="22" spans="1:21" s="231" customFormat="1" ht="15.75">
      <c r="A22" s="592" t="s">
        <v>240</v>
      </c>
      <c r="B22" s="275" t="s">
        <v>29</v>
      </c>
      <c r="C22" s="273">
        <v>1</v>
      </c>
      <c r="D22" s="269"/>
      <c r="E22" s="270"/>
      <c r="F22" s="271"/>
      <c r="G22" s="272">
        <v>1.5</v>
      </c>
      <c r="H22" s="276">
        <f t="shared" si="0"/>
        <v>45</v>
      </c>
      <c r="I22" s="268">
        <v>15</v>
      </c>
      <c r="J22" s="277">
        <v>15</v>
      </c>
      <c r="K22" s="269"/>
      <c r="L22" s="274"/>
      <c r="M22" s="552">
        <v>30</v>
      </c>
      <c r="N22" s="615">
        <v>1</v>
      </c>
      <c r="O22" s="597"/>
      <c r="P22" s="613"/>
      <c r="Q22" s="612"/>
      <c r="R22" s="614"/>
      <c r="S22" s="613"/>
      <c r="U22" s="231">
        <f t="shared" si="1"/>
        <v>0.3333333333333333</v>
      </c>
    </row>
    <row r="23" spans="1:21" s="231" customFormat="1" ht="15.75">
      <c r="A23" s="590" t="s">
        <v>83</v>
      </c>
      <c r="B23" s="548" t="s">
        <v>194</v>
      </c>
      <c r="C23" s="260"/>
      <c r="D23" s="254"/>
      <c r="E23" s="250"/>
      <c r="F23" s="251"/>
      <c r="G23" s="252">
        <f>G24+G25</f>
        <v>3</v>
      </c>
      <c r="H23" s="252">
        <f>H24+H25</f>
        <v>90</v>
      </c>
      <c r="I23" s="248"/>
      <c r="J23" s="255"/>
      <c r="K23" s="254"/>
      <c r="L23" s="249"/>
      <c r="M23" s="286"/>
      <c r="N23" s="106"/>
      <c r="O23" s="598"/>
      <c r="P23" s="606"/>
      <c r="Q23" s="106"/>
      <c r="R23" s="598"/>
      <c r="S23" s="606"/>
      <c r="U23" s="231">
        <f t="shared" si="1"/>
        <v>0</v>
      </c>
    </row>
    <row r="24" spans="1:21" s="231" customFormat="1" ht="15.75">
      <c r="A24" s="589" t="s">
        <v>241</v>
      </c>
      <c r="B24" s="247" t="s">
        <v>191</v>
      </c>
      <c r="C24" s="260"/>
      <c r="D24" s="254"/>
      <c r="E24" s="250"/>
      <c r="F24" s="251"/>
      <c r="G24" s="252">
        <v>2</v>
      </c>
      <c r="H24" s="253">
        <f>G24*30</f>
        <v>60</v>
      </c>
      <c r="I24" s="248"/>
      <c r="J24" s="255"/>
      <c r="K24" s="254"/>
      <c r="L24" s="249"/>
      <c r="M24" s="286"/>
      <c r="N24" s="106"/>
      <c r="O24" s="598"/>
      <c r="P24" s="606"/>
      <c r="Q24" s="106"/>
      <c r="R24" s="598"/>
      <c r="S24" s="606"/>
      <c r="U24" s="231">
        <f t="shared" si="1"/>
        <v>0</v>
      </c>
    </row>
    <row r="25" spans="1:21" s="231" customFormat="1" ht="15.75">
      <c r="A25" s="589" t="s">
        <v>242</v>
      </c>
      <c r="B25" s="247" t="s">
        <v>29</v>
      </c>
      <c r="C25" s="260"/>
      <c r="D25" s="254">
        <v>1</v>
      </c>
      <c r="E25" s="250"/>
      <c r="F25" s="251"/>
      <c r="G25" s="252">
        <v>1</v>
      </c>
      <c r="H25" s="253">
        <f>G25*30</f>
        <v>30</v>
      </c>
      <c r="I25" s="420">
        <f>J25+K25+L25</f>
        <v>14</v>
      </c>
      <c r="J25" s="255">
        <v>8</v>
      </c>
      <c r="K25" s="254"/>
      <c r="L25" s="249" t="s">
        <v>41</v>
      </c>
      <c r="M25" s="286">
        <f>H25-I25</f>
        <v>16</v>
      </c>
      <c r="N25" s="106" t="s">
        <v>80</v>
      </c>
      <c r="O25" s="598"/>
      <c r="P25" s="606"/>
      <c r="Q25" s="106"/>
      <c r="R25" s="598"/>
      <c r="S25" s="606"/>
      <c r="U25" s="231">
        <f t="shared" si="1"/>
        <v>0.4666666666666667</v>
      </c>
    </row>
    <row r="26" spans="1:21" s="231" customFormat="1" ht="31.5">
      <c r="A26" s="279" t="s">
        <v>221</v>
      </c>
      <c r="B26" s="267" t="s">
        <v>195</v>
      </c>
      <c r="C26" s="545"/>
      <c r="D26" s="280"/>
      <c r="E26" s="281"/>
      <c r="F26" s="282"/>
      <c r="G26" s="252">
        <v>3</v>
      </c>
      <c r="H26" s="283">
        <f aca="true" t="shared" si="2" ref="H26:H48">G26*30</f>
        <v>90</v>
      </c>
      <c r="I26" s="553"/>
      <c r="J26" s="284"/>
      <c r="K26" s="285"/>
      <c r="L26" s="284"/>
      <c r="M26" s="286"/>
      <c r="N26" s="94"/>
      <c r="O26" s="121"/>
      <c r="P26" s="122"/>
      <c r="Q26" s="616"/>
      <c r="R26" s="228"/>
      <c r="S26" s="435"/>
      <c r="U26" s="231">
        <f t="shared" si="1"/>
        <v>0</v>
      </c>
    </row>
    <row r="27" spans="1:21" s="231" customFormat="1" ht="47.25">
      <c r="A27" s="262" t="s">
        <v>222</v>
      </c>
      <c r="B27" s="257" t="s">
        <v>38</v>
      </c>
      <c r="C27" s="459"/>
      <c r="D27" s="288"/>
      <c r="E27" s="289"/>
      <c r="F27" s="290"/>
      <c r="G27" s="252">
        <f>G28+G29</f>
        <v>4</v>
      </c>
      <c r="H27" s="283">
        <f t="shared" si="2"/>
        <v>120</v>
      </c>
      <c r="I27" s="553"/>
      <c r="J27" s="284"/>
      <c r="K27" s="233"/>
      <c r="L27" s="284"/>
      <c r="M27" s="286"/>
      <c r="N27" s="94"/>
      <c r="O27" s="121"/>
      <c r="P27" s="122"/>
      <c r="Q27" s="617"/>
      <c r="R27" s="121"/>
      <c r="S27" s="122"/>
      <c r="U27" s="231">
        <f t="shared" si="1"/>
        <v>0</v>
      </c>
    </row>
    <row r="28" spans="1:21" s="231" customFormat="1" ht="15.75">
      <c r="A28" s="264" t="s">
        <v>243</v>
      </c>
      <c r="B28" s="247" t="s">
        <v>191</v>
      </c>
      <c r="C28" s="459"/>
      <c r="D28" s="288"/>
      <c r="E28" s="250"/>
      <c r="F28" s="290"/>
      <c r="G28" s="252">
        <v>2</v>
      </c>
      <c r="H28" s="283">
        <f t="shared" si="2"/>
        <v>60</v>
      </c>
      <c r="I28" s="553"/>
      <c r="J28" s="284"/>
      <c r="K28" s="233"/>
      <c r="L28" s="284"/>
      <c r="M28" s="286"/>
      <c r="N28" s="94"/>
      <c r="O28" s="121"/>
      <c r="P28" s="122"/>
      <c r="Q28" s="617"/>
      <c r="R28" s="121"/>
      <c r="S28" s="122"/>
      <c r="U28" s="231">
        <f t="shared" si="1"/>
        <v>0</v>
      </c>
    </row>
    <row r="29" spans="1:21" s="231" customFormat="1" ht="15.75">
      <c r="A29" s="264" t="s">
        <v>244</v>
      </c>
      <c r="B29" s="247" t="s">
        <v>29</v>
      </c>
      <c r="C29" s="459" t="s">
        <v>163</v>
      </c>
      <c r="D29" s="288"/>
      <c r="E29" s="250"/>
      <c r="F29" s="290"/>
      <c r="G29" s="252">
        <v>2</v>
      </c>
      <c r="H29" s="283">
        <f t="shared" si="2"/>
        <v>60</v>
      </c>
      <c r="I29" s="553">
        <f>J29+K29+L29</f>
        <v>36</v>
      </c>
      <c r="J29" s="288">
        <v>27</v>
      </c>
      <c r="K29" s="233">
        <v>9</v>
      </c>
      <c r="L29" s="249"/>
      <c r="M29" s="286">
        <f>H29-I29</f>
        <v>24</v>
      </c>
      <c r="N29" s="94"/>
      <c r="O29" s="121">
        <v>4</v>
      </c>
      <c r="P29" s="122"/>
      <c r="Q29" s="617"/>
      <c r="R29" s="5"/>
      <c r="S29" s="122"/>
      <c r="U29" s="231">
        <f t="shared" si="1"/>
        <v>0.6</v>
      </c>
    </row>
    <row r="30" spans="1:21" s="231" customFormat="1" ht="15.75">
      <c r="A30" s="586" t="s">
        <v>223</v>
      </c>
      <c r="B30" s="257" t="s">
        <v>116</v>
      </c>
      <c r="C30" s="458"/>
      <c r="D30" s="284"/>
      <c r="E30" s="289"/>
      <c r="F30" s="290"/>
      <c r="G30" s="252">
        <f>G31+G32</f>
        <v>7.5</v>
      </c>
      <c r="H30" s="283">
        <f t="shared" si="2"/>
        <v>225</v>
      </c>
      <c r="I30" s="493"/>
      <c r="J30" s="293"/>
      <c r="K30" s="294"/>
      <c r="L30" s="293"/>
      <c r="M30" s="286"/>
      <c r="N30" s="94"/>
      <c r="O30" s="121"/>
      <c r="P30" s="122"/>
      <c r="Q30" s="617"/>
      <c r="R30" s="121"/>
      <c r="S30" s="122"/>
      <c r="U30" s="231">
        <f t="shared" si="1"/>
        <v>0</v>
      </c>
    </row>
    <row r="31" spans="1:21" s="231" customFormat="1" ht="15.75">
      <c r="A31" s="264" t="s">
        <v>245</v>
      </c>
      <c r="B31" s="247" t="s">
        <v>191</v>
      </c>
      <c r="C31" s="458"/>
      <c r="D31" s="284"/>
      <c r="E31" s="250"/>
      <c r="F31" s="290"/>
      <c r="G31" s="252">
        <v>4</v>
      </c>
      <c r="H31" s="283">
        <f t="shared" si="2"/>
        <v>120</v>
      </c>
      <c r="I31" s="493"/>
      <c r="J31" s="293"/>
      <c r="K31" s="294"/>
      <c r="L31" s="293"/>
      <c r="M31" s="286"/>
      <c r="N31" s="94"/>
      <c r="O31" s="121"/>
      <c r="P31" s="122"/>
      <c r="Q31" s="617"/>
      <c r="R31" s="121"/>
      <c r="S31" s="122"/>
      <c r="U31" s="231">
        <f t="shared" si="1"/>
        <v>0</v>
      </c>
    </row>
    <row r="32" spans="1:21" s="231" customFormat="1" ht="15.75">
      <c r="A32" s="264" t="s">
        <v>246</v>
      </c>
      <c r="B32" s="295" t="s">
        <v>29</v>
      </c>
      <c r="C32" s="546">
        <v>1</v>
      </c>
      <c r="D32" s="296"/>
      <c r="E32" s="250"/>
      <c r="F32" s="297"/>
      <c r="G32" s="252">
        <v>3.5</v>
      </c>
      <c r="H32" s="283">
        <f t="shared" si="2"/>
        <v>105</v>
      </c>
      <c r="I32" s="495">
        <f>J32+K32</f>
        <v>45</v>
      </c>
      <c r="J32" s="288">
        <v>15</v>
      </c>
      <c r="K32" s="288">
        <v>30</v>
      </c>
      <c r="L32" s="293"/>
      <c r="M32" s="286">
        <f>H32-I32</f>
        <v>60</v>
      </c>
      <c r="N32" s="94">
        <f>I32/15</f>
        <v>3</v>
      </c>
      <c r="O32" s="121"/>
      <c r="P32" s="122"/>
      <c r="Q32" s="617"/>
      <c r="R32" s="121"/>
      <c r="S32" s="122"/>
      <c r="U32" s="231">
        <f t="shared" si="1"/>
        <v>0.42857142857142855</v>
      </c>
    </row>
    <row r="33" spans="1:21" s="231" customFormat="1" ht="15.75">
      <c r="A33" s="279" t="s">
        <v>224</v>
      </c>
      <c r="B33" s="257" t="s">
        <v>141</v>
      </c>
      <c r="C33" s="483"/>
      <c r="D33" s="284"/>
      <c r="E33" s="281"/>
      <c r="F33" s="282"/>
      <c r="G33" s="300">
        <f>G34+G35</f>
        <v>16</v>
      </c>
      <c r="H33" s="301">
        <f t="shared" si="2"/>
        <v>480</v>
      </c>
      <c r="I33" s="554"/>
      <c r="J33" s="302"/>
      <c r="K33" s="303"/>
      <c r="L33" s="302"/>
      <c r="M33" s="304"/>
      <c r="N33" s="24"/>
      <c r="O33" s="228"/>
      <c r="P33" s="435"/>
      <c r="Q33" s="616"/>
      <c r="R33" s="228"/>
      <c r="S33" s="435"/>
      <c r="U33" s="231">
        <f t="shared" si="1"/>
        <v>0</v>
      </c>
    </row>
    <row r="34" spans="1:21" s="231" customFormat="1" ht="15.75">
      <c r="A34" s="593" t="s">
        <v>247</v>
      </c>
      <c r="B34" s="247" t="s">
        <v>191</v>
      </c>
      <c r="C34" s="309"/>
      <c r="D34" s="293"/>
      <c r="E34" s="306"/>
      <c r="F34" s="290"/>
      <c r="G34" s="307">
        <v>8</v>
      </c>
      <c r="H34" s="283">
        <f t="shared" si="2"/>
        <v>240</v>
      </c>
      <c r="I34" s="493"/>
      <c r="J34" s="293"/>
      <c r="K34" s="294"/>
      <c r="L34" s="293"/>
      <c r="M34" s="286"/>
      <c r="N34" s="94"/>
      <c r="O34" s="618"/>
      <c r="P34" s="122"/>
      <c r="Q34" s="617"/>
      <c r="R34" s="121"/>
      <c r="S34" s="122"/>
      <c r="U34" s="231">
        <f t="shared" si="1"/>
        <v>0</v>
      </c>
    </row>
    <row r="35" spans="1:21" s="231" customFormat="1" ht="15.75">
      <c r="A35" s="593" t="s">
        <v>248</v>
      </c>
      <c r="B35" s="247" t="s">
        <v>29</v>
      </c>
      <c r="C35" s="309" t="s">
        <v>80</v>
      </c>
      <c r="D35" s="293"/>
      <c r="E35" s="250"/>
      <c r="F35" s="290"/>
      <c r="G35" s="252">
        <v>8</v>
      </c>
      <c r="H35" s="283">
        <f t="shared" si="2"/>
        <v>240</v>
      </c>
      <c r="I35" s="495">
        <f>J35+K35+L35</f>
        <v>90</v>
      </c>
      <c r="J35" s="288">
        <v>60</v>
      </c>
      <c r="K35" s="294"/>
      <c r="L35" s="288">
        <v>30</v>
      </c>
      <c r="M35" s="286">
        <f>H35-I35</f>
        <v>150</v>
      </c>
      <c r="N35" s="94">
        <f>I35/15</f>
        <v>6</v>
      </c>
      <c r="O35" s="618"/>
      <c r="P35" s="122"/>
      <c r="Q35" s="617"/>
      <c r="R35" s="121"/>
      <c r="S35" s="122"/>
      <c r="U35" s="231">
        <f t="shared" si="1"/>
        <v>0.375</v>
      </c>
    </row>
    <row r="36" spans="1:21" s="231" customFormat="1" ht="31.5">
      <c r="A36" s="586" t="s">
        <v>225</v>
      </c>
      <c r="B36" s="257" t="s">
        <v>49</v>
      </c>
      <c r="C36" s="458"/>
      <c r="D36" s="284"/>
      <c r="E36" s="289"/>
      <c r="F36" s="290"/>
      <c r="G36" s="252">
        <f>G37+G38</f>
        <v>6.5</v>
      </c>
      <c r="H36" s="283">
        <f t="shared" si="2"/>
        <v>195</v>
      </c>
      <c r="I36" s="493"/>
      <c r="J36" s="293"/>
      <c r="K36" s="233"/>
      <c r="L36" s="293"/>
      <c r="M36" s="308"/>
      <c r="N36" s="94"/>
      <c r="O36" s="618"/>
      <c r="P36" s="122"/>
      <c r="Q36" s="617"/>
      <c r="R36" s="121"/>
      <c r="S36" s="122"/>
      <c r="U36" s="231">
        <f t="shared" si="1"/>
        <v>0</v>
      </c>
    </row>
    <row r="37" spans="1:21" s="231" customFormat="1" ht="15.75">
      <c r="A37" s="264" t="s">
        <v>249</v>
      </c>
      <c r="B37" s="247" t="s">
        <v>191</v>
      </c>
      <c r="C37" s="458"/>
      <c r="D37" s="284"/>
      <c r="E37" s="250"/>
      <c r="F37" s="290"/>
      <c r="G37" s="252">
        <v>3.5</v>
      </c>
      <c r="H37" s="283">
        <f t="shared" si="2"/>
        <v>105</v>
      </c>
      <c r="I37" s="493"/>
      <c r="J37" s="293"/>
      <c r="K37" s="233"/>
      <c r="L37" s="293"/>
      <c r="M37" s="308"/>
      <c r="N37" s="94"/>
      <c r="O37" s="121"/>
      <c r="P37" s="122"/>
      <c r="Q37" s="617"/>
      <c r="R37" s="121"/>
      <c r="S37" s="122"/>
      <c r="U37" s="231">
        <f t="shared" si="1"/>
        <v>0</v>
      </c>
    </row>
    <row r="38" spans="1:21" s="231" customFormat="1" ht="15.75">
      <c r="A38" s="264" t="s">
        <v>250</v>
      </c>
      <c r="B38" s="247" t="s">
        <v>29</v>
      </c>
      <c r="C38" s="458"/>
      <c r="D38" s="284" t="s">
        <v>80</v>
      </c>
      <c r="E38" s="250"/>
      <c r="F38" s="290"/>
      <c r="G38" s="252">
        <v>3</v>
      </c>
      <c r="H38" s="283">
        <f t="shared" si="2"/>
        <v>90</v>
      </c>
      <c r="I38" s="305">
        <f>J38+K38+L38</f>
        <v>30</v>
      </c>
      <c r="J38" s="288">
        <v>0</v>
      </c>
      <c r="K38" s="233"/>
      <c r="L38" s="255">
        <v>30</v>
      </c>
      <c r="M38" s="308">
        <f>H38-I38</f>
        <v>60</v>
      </c>
      <c r="N38" s="94">
        <v>2</v>
      </c>
      <c r="O38" s="121"/>
      <c r="P38" s="122"/>
      <c r="Q38" s="617"/>
      <c r="R38" s="619"/>
      <c r="S38" s="122"/>
      <c r="U38" s="231">
        <f t="shared" si="1"/>
        <v>0.3333333333333333</v>
      </c>
    </row>
    <row r="39" spans="1:21" s="231" customFormat="1" ht="31.5">
      <c r="A39" s="262" t="s">
        <v>226</v>
      </c>
      <c r="B39" s="310" t="s">
        <v>90</v>
      </c>
      <c r="C39" s="459"/>
      <c r="D39" s="293"/>
      <c r="E39" s="311"/>
      <c r="F39" s="312"/>
      <c r="G39" s="252">
        <f>G40+G42+G41</f>
        <v>6</v>
      </c>
      <c r="H39" s="283">
        <f t="shared" si="2"/>
        <v>180</v>
      </c>
      <c r="I39" s="493"/>
      <c r="J39" s="249"/>
      <c r="K39" s="313"/>
      <c r="L39" s="249"/>
      <c r="M39" s="308"/>
      <c r="N39" s="94"/>
      <c r="O39" s="121"/>
      <c r="P39" s="95"/>
      <c r="Q39" s="94"/>
      <c r="R39" s="97"/>
      <c r="S39" s="95"/>
      <c r="U39" s="231">
        <f t="shared" si="1"/>
        <v>0</v>
      </c>
    </row>
    <row r="40" spans="1:21" s="231" customFormat="1" ht="35.25" customHeight="1">
      <c r="A40" s="264" t="s">
        <v>251</v>
      </c>
      <c r="B40" s="247" t="s">
        <v>196</v>
      </c>
      <c r="C40" s="459"/>
      <c r="D40" s="293"/>
      <c r="E40" s="311"/>
      <c r="F40" s="312"/>
      <c r="G40" s="252">
        <v>3</v>
      </c>
      <c r="H40" s="283">
        <f t="shared" si="2"/>
        <v>90</v>
      </c>
      <c r="I40" s="493"/>
      <c r="J40" s="249"/>
      <c r="K40" s="313"/>
      <c r="L40" s="249"/>
      <c r="M40" s="308"/>
      <c r="N40" s="94"/>
      <c r="O40" s="121"/>
      <c r="P40" s="95"/>
      <c r="Q40" s="94"/>
      <c r="R40" s="97"/>
      <c r="S40" s="95"/>
      <c r="U40" s="231">
        <f t="shared" si="1"/>
        <v>0</v>
      </c>
    </row>
    <row r="41" spans="1:21" s="231" customFormat="1" ht="31.5">
      <c r="A41" s="264" t="s">
        <v>252</v>
      </c>
      <c r="B41" s="247" t="s">
        <v>197</v>
      </c>
      <c r="C41" s="459"/>
      <c r="D41" s="293"/>
      <c r="E41" s="311"/>
      <c r="F41" s="312"/>
      <c r="G41" s="252">
        <v>1.5</v>
      </c>
      <c r="H41" s="283">
        <f t="shared" si="2"/>
        <v>45</v>
      </c>
      <c r="I41" s="493"/>
      <c r="J41" s="249"/>
      <c r="K41" s="313"/>
      <c r="L41" s="249"/>
      <c r="M41" s="308"/>
      <c r="N41" s="94"/>
      <c r="O41" s="121"/>
      <c r="P41" s="95"/>
      <c r="Q41" s="94"/>
      <c r="R41" s="97"/>
      <c r="S41" s="95"/>
      <c r="U41" s="231">
        <f t="shared" si="1"/>
        <v>0</v>
      </c>
    </row>
    <row r="42" spans="1:21" s="231" customFormat="1" ht="15.75">
      <c r="A42" s="264" t="s">
        <v>253</v>
      </c>
      <c r="B42" s="247" t="s">
        <v>29</v>
      </c>
      <c r="C42" s="459" t="s">
        <v>165</v>
      </c>
      <c r="D42" s="293"/>
      <c r="E42" s="311"/>
      <c r="F42" s="312"/>
      <c r="G42" s="252">
        <v>1.5</v>
      </c>
      <c r="H42" s="283">
        <f t="shared" si="2"/>
        <v>45</v>
      </c>
      <c r="I42" s="305">
        <f>J42+K42+L42</f>
        <v>18</v>
      </c>
      <c r="J42" s="255">
        <v>9</v>
      </c>
      <c r="K42" s="232">
        <v>9</v>
      </c>
      <c r="L42" s="249"/>
      <c r="M42" s="308">
        <f>H42-I42</f>
        <v>27</v>
      </c>
      <c r="N42" s="94"/>
      <c r="O42" s="121"/>
      <c r="P42" s="95"/>
      <c r="Q42" s="94"/>
      <c r="R42" s="121">
        <f>I42/9</f>
        <v>2</v>
      </c>
      <c r="S42" s="95"/>
      <c r="U42" s="231">
        <f t="shared" si="1"/>
        <v>0.4</v>
      </c>
    </row>
    <row r="43" spans="1:21" s="231" customFormat="1" ht="15.75">
      <c r="A43" s="262" t="s">
        <v>227</v>
      </c>
      <c r="B43" s="257" t="s">
        <v>39</v>
      </c>
      <c r="C43" s="309"/>
      <c r="D43" s="293"/>
      <c r="E43" s="289"/>
      <c r="F43" s="290"/>
      <c r="G43" s="252">
        <v>11</v>
      </c>
      <c r="H43" s="283">
        <f t="shared" si="2"/>
        <v>330</v>
      </c>
      <c r="I43" s="493"/>
      <c r="J43" s="293"/>
      <c r="K43" s="294"/>
      <c r="L43" s="293"/>
      <c r="M43" s="286"/>
      <c r="N43" s="94"/>
      <c r="O43" s="121"/>
      <c r="P43" s="122"/>
      <c r="Q43" s="617"/>
      <c r="R43" s="121"/>
      <c r="S43" s="122"/>
      <c r="U43" s="231">
        <f t="shared" si="1"/>
        <v>0</v>
      </c>
    </row>
    <row r="44" spans="1:21" s="231" customFormat="1" ht="15.75">
      <c r="A44" s="264" t="s">
        <v>254</v>
      </c>
      <c r="B44" s="247" t="s">
        <v>191</v>
      </c>
      <c r="C44" s="309"/>
      <c r="D44" s="293"/>
      <c r="E44" s="250"/>
      <c r="F44" s="290"/>
      <c r="G44" s="252">
        <v>5.5</v>
      </c>
      <c r="H44" s="283">
        <f t="shared" si="2"/>
        <v>165</v>
      </c>
      <c r="I44" s="493"/>
      <c r="J44" s="293"/>
      <c r="K44" s="294"/>
      <c r="L44" s="293"/>
      <c r="M44" s="286"/>
      <c r="N44" s="94"/>
      <c r="O44" s="121"/>
      <c r="P44" s="122"/>
      <c r="Q44" s="617"/>
      <c r="R44" s="121"/>
      <c r="S44" s="122"/>
      <c r="U44" s="231">
        <f t="shared" si="1"/>
        <v>0</v>
      </c>
    </row>
    <row r="45" spans="1:21" s="231" customFormat="1" ht="15.75">
      <c r="A45" s="264" t="s">
        <v>255</v>
      </c>
      <c r="B45" s="247" t="s">
        <v>29</v>
      </c>
      <c r="C45" s="309" t="s">
        <v>80</v>
      </c>
      <c r="D45" s="293"/>
      <c r="E45" s="250"/>
      <c r="F45" s="290"/>
      <c r="G45" s="252">
        <v>5.5</v>
      </c>
      <c r="H45" s="283">
        <f t="shared" si="2"/>
        <v>165</v>
      </c>
      <c r="I45" s="305">
        <f>J45+K45+L45</f>
        <v>90</v>
      </c>
      <c r="J45" s="288">
        <v>60</v>
      </c>
      <c r="K45" s="294">
        <v>15</v>
      </c>
      <c r="L45" s="288">
        <v>15</v>
      </c>
      <c r="M45" s="286">
        <f>H45-I45</f>
        <v>75</v>
      </c>
      <c r="N45" s="94">
        <f>I45/15</f>
        <v>6</v>
      </c>
      <c r="O45" s="121"/>
      <c r="P45" s="122"/>
      <c r="Q45" s="617"/>
      <c r="R45" s="121"/>
      <c r="S45" s="122"/>
      <c r="U45" s="231">
        <f t="shared" si="1"/>
        <v>0.5454545454545454</v>
      </c>
    </row>
    <row r="46" spans="1:21" s="231" customFormat="1" ht="15.75">
      <c r="A46" s="262" t="s">
        <v>228</v>
      </c>
      <c r="B46" s="257" t="s">
        <v>40</v>
      </c>
      <c r="C46" s="459"/>
      <c r="D46" s="293"/>
      <c r="E46" s="314"/>
      <c r="F46" s="290"/>
      <c r="G46" s="315">
        <f>G48+G47</f>
        <v>7.5</v>
      </c>
      <c r="H46" s="283">
        <f t="shared" si="2"/>
        <v>225</v>
      </c>
      <c r="I46" s="493"/>
      <c r="J46" s="293"/>
      <c r="K46" s="294"/>
      <c r="L46" s="293"/>
      <c r="M46" s="286"/>
      <c r="N46" s="94"/>
      <c r="O46" s="121"/>
      <c r="P46" s="122"/>
      <c r="Q46" s="617"/>
      <c r="R46" s="121"/>
      <c r="S46" s="122"/>
      <c r="U46" s="231">
        <f t="shared" si="1"/>
        <v>0</v>
      </c>
    </row>
    <row r="47" spans="1:21" s="231" customFormat="1" ht="15.75">
      <c r="A47" s="264" t="s">
        <v>256</v>
      </c>
      <c r="B47" s="247" t="s">
        <v>191</v>
      </c>
      <c r="C47" s="459"/>
      <c r="D47" s="293"/>
      <c r="E47" s="250"/>
      <c r="F47" s="290"/>
      <c r="G47" s="252">
        <v>3.5</v>
      </c>
      <c r="H47" s="283">
        <f t="shared" si="2"/>
        <v>105</v>
      </c>
      <c r="I47" s="493"/>
      <c r="J47" s="293"/>
      <c r="K47" s="294"/>
      <c r="L47" s="293"/>
      <c r="M47" s="286"/>
      <c r="N47" s="94"/>
      <c r="O47" s="121"/>
      <c r="P47" s="122"/>
      <c r="Q47" s="617"/>
      <c r="R47" s="121"/>
      <c r="S47" s="122"/>
      <c r="U47" s="231">
        <f t="shared" si="1"/>
        <v>0</v>
      </c>
    </row>
    <row r="48" spans="1:21" s="231" customFormat="1" ht="16.5" thickBot="1">
      <c r="A48" s="594" t="s">
        <v>257</v>
      </c>
      <c r="B48" s="549" t="s">
        <v>29</v>
      </c>
      <c r="C48" s="547">
        <v>1</v>
      </c>
      <c r="D48" s="316"/>
      <c r="E48" s="270"/>
      <c r="F48" s="317"/>
      <c r="G48" s="318">
        <v>4</v>
      </c>
      <c r="H48" s="319">
        <f t="shared" si="2"/>
        <v>120</v>
      </c>
      <c r="I48" s="414">
        <f>J48+K48+L48</f>
        <v>75</v>
      </c>
      <c r="J48" s="320">
        <v>45</v>
      </c>
      <c r="K48" s="321">
        <v>15</v>
      </c>
      <c r="L48" s="320">
        <v>15</v>
      </c>
      <c r="M48" s="322">
        <f>H48-I48</f>
        <v>45</v>
      </c>
      <c r="N48" s="620">
        <v>5</v>
      </c>
      <c r="O48" s="189"/>
      <c r="P48" s="123"/>
      <c r="Q48" s="214"/>
      <c r="R48" s="189"/>
      <c r="S48" s="123"/>
      <c r="U48" s="231">
        <f t="shared" si="1"/>
        <v>0.625</v>
      </c>
    </row>
    <row r="49" spans="1:19" s="231" customFormat="1" ht="13.5" customHeight="1" thickBot="1">
      <c r="A49" s="911" t="s">
        <v>96</v>
      </c>
      <c r="B49" s="912"/>
      <c r="C49" s="912"/>
      <c r="D49" s="912"/>
      <c r="E49" s="912"/>
      <c r="F49" s="913"/>
      <c r="G49" s="323">
        <f>G11+G15+G16+G19+G20+G23+G26+G27+G30+G33+G36+G39+G43+G46</f>
        <v>84.5</v>
      </c>
      <c r="H49" s="323">
        <f>H11+H15+H16+H19+H20+H23+H26+H27+H30+H33+H36+H39+H43+H46</f>
        <v>2535</v>
      </c>
      <c r="I49" s="324"/>
      <c r="J49" s="324"/>
      <c r="K49" s="324"/>
      <c r="L49" s="324"/>
      <c r="M49" s="325"/>
      <c r="N49" s="76"/>
      <c r="O49" s="621"/>
      <c r="P49" s="621"/>
      <c r="Q49" s="109"/>
      <c r="R49" s="110"/>
      <c r="S49" s="622"/>
    </row>
    <row r="50" spans="1:19" s="231" customFormat="1" ht="16.5" customHeight="1" thickBot="1">
      <c r="A50" s="914" t="s">
        <v>198</v>
      </c>
      <c r="B50" s="915"/>
      <c r="C50" s="915"/>
      <c r="D50" s="915"/>
      <c r="E50" s="915"/>
      <c r="F50" s="915"/>
      <c r="G50" s="326">
        <f>G12+G15+G17+G19+G21+G24+G26+G28+G31+G34+G37+G40+G41+G44+G47</f>
        <v>52</v>
      </c>
      <c r="H50" s="326">
        <f>H12+H15+H17+H19+H21+H24+H26+H28+H31+H34+H37+H40+H41+H44+H47</f>
        <v>1560</v>
      </c>
      <c r="I50" s="327"/>
      <c r="J50" s="328"/>
      <c r="K50" s="329"/>
      <c r="L50" s="331"/>
      <c r="M50" s="330"/>
      <c r="N50" s="623"/>
      <c r="O50" s="624"/>
      <c r="P50" s="226"/>
      <c r="Q50" s="625"/>
      <c r="R50" s="624"/>
      <c r="S50" s="626"/>
    </row>
    <row r="51" spans="1:21" s="231" customFormat="1" ht="16.5" customHeight="1" thickBot="1">
      <c r="A51" s="916" t="s">
        <v>199</v>
      </c>
      <c r="B51" s="917"/>
      <c r="C51" s="917"/>
      <c r="D51" s="917"/>
      <c r="E51" s="917"/>
      <c r="F51" s="918"/>
      <c r="G51" s="332">
        <f aca="true" t="shared" si="3" ref="G51:M51">G14+G18+G22+G25+G29+G32+G35+G38+G42+G45+G48</f>
        <v>32.5</v>
      </c>
      <c r="H51" s="332">
        <f t="shared" si="3"/>
        <v>975</v>
      </c>
      <c r="I51" s="332">
        <f t="shared" si="3"/>
        <v>439</v>
      </c>
      <c r="J51" s="332">
        <f t="shared" si="3"/>
        <v>249</v>
      </c>
      <c r="K51" s="332">
        <f t="shared" si="3"/>
        <v>78</v>
      </c>
      <c r="L51" s="332">
        <f t="shared" si="3"/>
        <v>112</v>
      </c>
      <c r="M51" s="332">
        <f t="shared" si="3"/>
        <v>536</v>
      </c>
      <c r="N51" s="194">
        <f aca="true" t="shared" si="4" ref="N51:S51">SUM(N11:N48)</f>
        <v>23</v>
      </c>
      <c r="O51" s="116">
        <f t="shared" si="4"/>
        <v>5</v>
      </c>
      <c r="P51" s="203">
        <f t="shared" si="4"/>
        <v>0</v>
      </c>
      <c r="Q51" s="627">
        <f t="shared" si="4"/>
        <v>0</v>
      </c>
      <c r="R51" s="627">
        <f t="shared" si="4"/>
        <v>2</v>
      </c>
      <c r="S51" s="627">
        <f t="shared" si="4"/>
        <v>2</v>
      </c>
      <c r="U51" s="230"/>
    </row>
    <row r="52" spans="1:21" s="231" customFormat="1" ht="16.5" thickBot="1">
      <c r="A52" s="919" t="s">
        <v>177</v>
      </c>
      <c r="B52" s="920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1"/>
      <c r="U52" s="230"/>
    </row>
    <row r="53" spans="1:24" s="231" customFormat="1" ht="31.5">
      <c r="A53" s="585" t="s">
        <v>76</v>
      </c>
      <c r="B53" s="563" t="s">
        <v>143</v>
      </c>
      <c r="C53" s="260"/>
      <c r="D53" s="254"/>
      <c r="E53" s="254"/>
      <c r="F53" s="333"/>
      <c r="G53" s="334">
        <f>G54+G55</f>
        <v>6</v>
      </c>
      <c r="H53" s="335">
        <f aca="true" t="shared" si="5" ref="H53:H63">G53*30</f>
        <v>180</v>
      </c>
      <c r="I53" s="336"/>
      <c r="J53" s="337"/>
      <c r="K53" s="337"/>
      <c r="L53" s="337"/>
      <c r="M53" s="338"/>
      <c r="N53" s="596"/>
      <c r="O53" s="90"/>
      <c r="P53" s="628"/>
      <c r="Q53" s="124"/>
      <c r="R53" s="121"/>
      <c r="S53" s="122"/>
      <c r="U53" s="231">
        <f aca="true" t="shared" si="6" ref="U53:U73">I53/H53</f>
        <v>0</v>
      </c>
      <c r="W53" s="246"/>
      <c r="X53" s="246"/>
    </row>
    <row r="54" spans="1:24" s="231" customFormat="1" ht="15.75">
      <c r="A54" s="264" t="s">
        <v>146</v>
      </c>
      <c r="B54" s="247" t="s">
        <v>191</v>
      </c>
      <c r="C54" s="260"/>
      <c r="D54" s="254"/>
      <c r="E54" s="254"/>
      <c r="F54" s="333"/>
      <c r="G54" s="252">
        <v>3</v>
      </c>
      <c r="H54" s="339">
        <f t="shared" si="5"/>
        <v>90</v>
      </c>
      <c r="I54" s="260"/>
      <c r="J54" s="254"/>
      <c r="K54" s="254"/>
      <c r="L54" s="254"/>
      <c r="M54" s="286"/>
      <c r="N54" s="141"/>
      <c r="O54" s="121"/>
      <c r="P54" s="122"/>
      <c r="Q54" s="124"/>
      <c r="R54" s="121"/>
      <c r="S54" s="122"/>
      <c r="U54" s="231">
        <f t="shared" si="6"/>
        <v>0</v>
      </c>
      <c r="W54" s="246"/>
      <c r="X54" s="246"/>
    </row>
    <row r="55" spans="1:28" s="231" customFormat="1" ht="15.75">
      <c r="A55" s="264" t="s">
        <v>258</v>
      </c>
      <c r="B55" s="295" t="s">
        <v>29</v>
      </c>
      <c r="C55" s="260"/>
      <c r="D55" s="254">
        <v>1</v>
      </c>
      <c r="E55" s="254"/>
      <c r="F55" s="340"/>
      <c r="G55" s="252">
        <v>3</v>
      </c>
      <c r="H55" s="339">
        <f t="shared" si="5"/>
        <v>90</v>
      </c>
      <c r="I55" s="260">
        <v>45</v>
      </c>
      <c r="J55" s="254">
        <v>30</v>
      </c>
      <c r="K55" s="254">
        <v>15</v>
      </c>
      <c r="L55" s="254"/>
      <c r="M55" s="286">
        <f>H55-I55</f>
        <v>45</v>
      </c>
      <c r="N55" s="94">
        <f>I55/15</f>
        <v>3</v>
      </c>
      <c r="O55" s="121"/>
      <c r="P55" s="122"/>
      <c r="Q55" s="617"/>
      <c r="R55" s="121"/>
      <c r="S55" s="122"/>
      <c r="U55" s="231">
        <f t="shared" si="6"/>
        <v>0.5</v>
      </c>
      <c r="AB55" s="343"/>
    </row>
    <row r="56" spans="1:28" s="231" customFormat="1" ht="31.5">
      <c r="A56" s="262" t="s">
        <v>77</v>
      </c>
      <c r="B56" s="310" t="s">
        <v>219</v>
      </c>
      <c r="C56" s="348"/>
      <c r="D56" s="344"/>
      <c r="E56" s="344"/>
      <c r="F56" s="345"/>
      <c r="G56" s="346">
        <f>G57+G58</f>
        <v>7</v>
      </c>
      <c r="H56" s="347">
        <f t="shared" si="5"/>
        <v>210</v>
      </c>
      <c r="I56" s="348"/>
      <c r="J56" s="344"/>
      <c r="K56" s="344"/>
      <c r="L56" s="344"/>
      <c r="M56" s="349"/>
      <c r="N56" s="58"/>
      <c r="O56" s="65"/>
      <c r="P56" s="629"/>
      <c r="Q56" s="58"/>
      <c r="R56" s="65"/>
      <c r="S56" s="434"/>
      <c r="U56" s="231">
        <f t="shared" si="6"/>
        <v>0</v>
      </c>
      <c r="AB56" s="343"/>
    </row>
    <row r="57" spans="1:28" s="231" customFormat="1" ht="15.75">
      <c r="A57" s="264" t="s">
        <v>85</v>
      </c>
      <c r="B57" s="247" t="s">
        <v>191</v>
      </c>
      <c r="C57" s="260"/>
      <c r="D57" s="254"/>
      <c r="E57" s="254"/>
      <c r="F57" s="333"/>
      <c r="G57" s="252">
        <v>1.5</v>
      </c>
      <c r="H57" s="339">
        <f t="shared" si="5"/>
        <v>45</v>
      </c>
      <c r="I57" s="260"/>
      <c r="J57" s="254"/>
      <c r="K57" s="254"/>
      <c r="L57" s="254"/>
      <c r="M57" s="350"/>
      <c r="N57" s="26"/>
      <c r="O57" s="3"/>
      <c r="P57" s="64"/>
      <c r="Q57" s="26"/>
      <c r="R57" s="3"/>
      <c r="S57" s="126"/>
      <c r="U57" s="231">
        <f t="shared" si="6"/>
        <v>0</v>
      </c>
      <c r="AB57" s="343"/>
    </row>
    <row r="58" spans="1:21" s="231" customFormat="1" ht="15.75">
      <c r="A58" s="264" t="s">
        <v>259</v>
      </c>
      <c r="B58" s="247" t="s">
        <v>29</v>
      </c>
      <c r="C58" s="260"/>
      <c r="D58" s="254"/>
      <c r="E58" s="254"/>
      <c r="F58" s="333"/>
      <c r="G58" s="252">
        <f>G59+G60</f>
        <v>5.5</v>
      </c>
      <c r="H58" s="339">
        <f t="shared" si="5"/>
        <v>165</v>
      </c>
      <c r="I58" s="260">
        <f>I59+I60</f>
        <v>90</v>
      </c>
      <c r="J58" s="254">
        <f>J59+J60</f>
        <v>63</v>
      </c>
      <c r="K58" s="254">
        <f>K59+K60</f>
        <v>27</v>
      </c>
      <c r="L58" s="254">
        <f>L59+L60</f>
        <v>0</v>
      </c>
      <c r="M58" s="350">
        <f>M59+M60</f>
        <v>75</v>
      </c>
      <c r="N58" s="26"/>
      <c r="O58" s="3"/>
      <c r="P58" s="64"/>
      <c r="Q58" s="26"/>
      <c r="R58" s="3"/>
      <c r="S58" s="126"/>
      <c r="U58" s="231">
        <f t="shared" si="6"/>
        <v>0.5454545454545454</v>
      </c>
    </row>
    <row r="59" spans="1:21" s="231" customFormat="1" ht="15.75">
      <c r="A59" s="262"/>
      <c r="B59" s="247" t="s">
        <v>29</v>
      </c>
      <c r="C59" s="260"/>
      <c r="D59" s="254"/>
      <c r="E59" s="254"/>
      <c r="F59" s="333"/>
      <c r="G59" s="252">
        <v>2.5</v>
      </c>
      <c r="H59" s="339">
        <f t="shared" si="5"/>
        <v>75</v>
      </c>
      <c r="I59" s="260">
        <f>J59+K59+L59</f>
        <v>45</v>
      </c>
      <c r="J59" s="254">
        <v>36</v>
      </c>
      <c r="K59" s="254">
        <v>9</v>
      </c>
      <c r="L59" s="254"/>
      <c r="M59" s="308">
        <f>H59-I59</f>
        <v>30</v>
      </c>
      <c r="N59" s="26"/>
      <c r="O59" s="3">
        <v>5</v>
      </c>
      <c r="P59" s="64"/>
      <c r="Q59" s="26"/>
      <c r="R59" s="3"/>
      <c r="S59" s="126"/>
      <c r="U59" s="231">
        <f t="shared" si="6"/>
        <v>0.6</v>
      </c>
    </row>
    <row r="60" spans="1:21" s="231" customFormat="1" ht="15.75" customHeight="1">
      <c r="A60" s="262"/>
      <c r="B60" s="247" t="s">
        <v>29</v>
      </c>
      <c r="C60" s="260" t="s">
        <v>164</v>
      </c>
      <c r="D60" s="254"/>
      <c r="E60" s="254"/>
      <c r="F60" s="333"/>
      <c r="G60" s="252">
        <v>3</v>
      </c>
      <c r="H60" s="339">
        <f t="shared" si="5"/>
        <v>90</v>
      </c>
      <c r="I60" s="260">
        <f>J60+K60+L60</f>
        <v>45</v>
      </c>
      <c r="J60" s="254">
        <v>27</v>
      </c>
      <c r="K60" s="254">
        <v>18</v>
      </c>
      <c r="L60" s="254"/>
      <c r="M60" s="350">
        <f>H60-I60</f>
        <v>45</v>
      </c>
      <c r="N60" s="26"/>
      <c r="O60" s="3"/>
      <c r="P60" s="64">
        <v>5</v>
      </c>
      <c r="Q60" s="26"/>
      <c r="R60" s="3"/>
      <c r="S60" s="126"/>
      <c r="U60" s="231">
        <f t="shared" si="6"/>
        <v>0.5</v>
      </c>
    </row>
    <row r="61" spans="1:21" s="231" customFormat="1" ht="31.5">
      <c r="A61" s="262" t="s">
        <v>78</v>
      </c>
      <c r="B61" s="310" t="s">
        <v>140</v>
      </c>
      <c r="C61" s="260"/>
      <c r="D61" s="254"/>
      <c r="E61" s="254"/>
      <c r="F61" s="333"/>
      <c r="G61" s="252">
        <f>G62+G63</f>
        <v>3</v>
      </c>
      <c r="H61" s="339">
        <f t="shared" si="5"/>
        <v>90</v>
      </c>
      <c r="I61" s="260"/>
      <c r="J61" s="254"/>
      <c r="K61" s="254"/>
      <c r="L61" s="254"/>
      <c r="M61" s="350"/>
      <c r="N61" s="26"/>
      <c r="O61" s="75"/>
      <c r="P61" s="630"/>
      <c r="Q61" s="631"/>
      <c r="R61" s="75"/>
      <c r="S61" s="126"/>
      <c r="U61" s="231">
        <f t="shared" si="6"/>
        <v>0</v>
      </c>
    </row>
    <row r="62" spans="1:24" s="231" customFormat="1" ht="15.75">
      <c r="A62" s="351" t="s">
        <v>260</v>
      </c>
      <c r="B62" s="247" t="s">
        <v>191</v>
      </c>
      <c r="C62" s="260"/>
      <c r="D62" s="254"/>
      <c r="E62" s="254"/>
      <c r="F62" s="333"/>
      <c r="G62" s="252">
        <v>1.5</v>
      </c>
      <c r="H62" s="339">
        <f t="shared" si="5"/>
        <v>45</v>
      </c>
      <c r="I62" s="260"/>
      <c r="J62" s="254"/>
      <c r="K62" s="254"/>
      <c r="L62" s="254"/>
      <c r="M62" s="350"/>
      <c r="N62" s="26"/>
      <c r="O62" s="75"/>
      <c r="P62" s="630"/>
      <c r="Q62" s="631"/>
      <c r="R62" s="75"/>
      <c r="S62" s="126"/>
      <c r="U62" s="231">
        <f t="shared" si="6"/>
        <v>0</v>
      </c>
      <c r="W62" s="246"/>
      <c r="X62" s="246"/>
    </row>
    <row r="63" spans="1:24" s="354" customFormat="1" ht="15.75">
      <c r="A63" s="351" t="s">
        <v>261</v>
      </c>
      <c r="B63" s="247" t="s">
        <v>29</v>
      </c>
      <c r="C63" s="273"/>
      <c r="D63" s="254" t="s">
        <v>164</v>
      </c>
      <c r="E63" s="254"/>
      <c r="F63" s="340"/>
      <c r="G63" s="272">
        <v>1.5</v>
      </c>
      <c r="H63" s="352">
        <f t="shared" si="5"/>
        <v>45</v>
      </c>
      <c r="I63" s="273">
        <f>J63+K63+L63</f>
        <v>18</v>
      </c>
      <c r="J63" s="269">
        <v>9</v>
      </c>
      <c r="K63" s="269"/>
      <c r="L63" s="269">
        <v>9</v>
      </c>
      <c r="M63" s="353">
        <f>H63-I63</f>
        <v>27</v>
      </c>
      <c r="N63" s="26"/>
      <c r="O63" s="75"/>
      <c r="P63" s="630">
        <v>2</v>
      </c>
      <c r="Q63" s="631"/>
      <c r="R63" s="75"/>
      <c r="S63" s="126"/>
      <c r="T63" s="354">
        <f>M63/H63</f>
        <v>0.6</v>
      </c>
      <c r="U63" s="231">
        <f t="shared" si="6"/>
        <v>0.4</v>
      </c>
      <c r="W63" s="246"/>
      <c r="X63" s="246"/>
    </row>
    <row r="64" spans="1:21" s="354" customFormat="1" ht="45" customHeight="1">
      <c r="A64" s="355" t="s">
        <v>147</v>
      </c>
      <c r="B64" s="356" t="s">
        <v>50</v>
      </c>
      <c r="C64" s="459"/>
      <c r="D64" s="302"/>
      <c r="E64" s="357"/>
      <c r="F64" s="282"/>
      <c r="G64" s="252">
        <f>G65+G66</f>
        <v>3</v>
      </c>
      <c r="H64" s="358">
        <f>PRODUCT(G64,30)</f>
        <v>90</v>
      </c>
      <c r="I64" s="359"/>
      <c r="J64" s="313"/>
      <c r="K64" s="313"/>
      <c r="L64" s="313"/>
      <c r="M64" s="308"/>
      <c r="N64" s="202"/>
      <c r="O64" s="228"/>
      <c r="P64" s="104"/>
      <c r="Q64" s="632"/>
      <c r="R64" s="105"/>
      <c r="S64" s="104"/>
      <c r="T64" s="354">
        <f>M64/H64</f>
        <v>0</v>
      </c>
      <c r="U64" s="231">
        <f t="shared" si="6"/>
        <v>0</v>
      </c>
    </row>
    <row r="65" spans="1:21" s="354" customFormat="1" ht="15.75">
      <c r="A65" s="264" t="s">
        <v>148</v>
      </c>
      <c r="B65" s="247" t="s">
        <v>191</v>
      </c>
      <c r="C65" s="459"/>
      <c r="D65" s="293"/>
      <c r="E65" s="360"/>
      <c r="F65" s="290"/>
      <c r="G65" s="252">
        <v>1.5</v>
      </c>
      <c r="H65" s="358">
        <f>PRODUCT(G65,30)</f>
        <v>45</v>
      </c>
      <c r="I65" s="292"/>
      <c r="J65" s="293"/>
      <c r="K65" s="294"/>
      <c r="L65" s="249"/>
      <c r="M65" s="308"/>
      <c r="N65" s="141"/>
      <c r="O65" s="121"/>
      <c r="P65" s="95"/>
      <c r="Q65" s="633"/>
      <c r="R65" s="97"/>
      <c r="S65" s="95"/>
      <c r="T65" s="354">
        <f>M65/H65</f>
        <v>0</v>
      </c>
      <c r="U65" s="231">
        <f t="shared" si="6"/>
        <v>0</v>
      </c>
    </row>
    <row r="66" spans="1:21" s="231" customFormat="1" ht="18.75" customHeight="1">
      <c r="A66" s="264" t="s">
        <v>262</v>
      </c>
      <c r="B66" s="247" t="s">
        <v>29</v>
      </c>
      <c r="C66" s="459"/>
      <c r="D66" s="293" t="s">
        <v>164</v>
      </c>
      <c r="E66" s="360"/>
      <c r="F66" s="290"/>
      <c r="G66" s="252">
        <v>1.5</v>
      </c>
      <c r="H66" s="358">
        <f>PRODUCT(G66,30)</f>
        <v>45</v>
      </c>
      <c r="I66" s="309">
        <f>J66+K66+L66</f>
        <v>18</v>
      </c>
      <c r="J66" s="288">
        <v>9</v>
      </c>
      <c r="K66" s="294"/>
      <c r="L66" s="255">
        <v>9</v>
      </c>
      <c r="M66" s="308">
        <f>H66-I66</f>
        <v>27</v>
      </c>
      <c r="N66" s="141"/>
      <c r="O66" s="121"/>
      <c r="P66" s="122">
        <f>I66/9</f>
        <v>2</v>
      </c>
      <c r="Q66" s="124"/>
      <c r="R66" s="97"/>
      <c r="S66" s="95"/>
      <c r="T66" s="231">
        <f>M66/H66</f>
        <v>0.6</v>
      </c>
      <c r="U66" s="231">
        <f t="shared" si="6"/>
        <v>0.4</v>
      </c>
    </row>
    <row r="67" spans="1:21" s="231" customFormat="1" ht="30" customHeight="1">
      <c r="A67" s="279" t="s">
        <v>92</v>
      </c>
      <c r="B67" s="361" t="s">
        <v>98</v>
      </c>
      <c r="C67" s="561"/>
      <c r="D67" s="302"/>
      <c r="E67" s="357"/>
      <c r="F67" s="282"/>
      <c r="G67" s="252">
        <f>G68+G69</f>
        <v>3</v>
      </c>
      <c r="H67" s="283">
        <f aca="true" t="shared" si="7" ref="H67:H73">G67*30</f>
        <v>90</v>
      </c>
      <c r="I67" s="298"/>
      <c r="J67" s="249"/>
      <c r="K67" s="232"/>
      <c r="L67" s="249"/>
      <c r="M67" s="308"/>
      <c r="N67" s="141"/>
      <c r="O67" s="121"/>
      <c r="P67" s="122"/>
      <c r="Q67" s="632"/>
      <c r="R67" s="23"/>
      <c r="S67" s="104"/>
      <c r="U67" s="231">
        <f t="shared" si="6"/>
        <v>0</v>
      </c>
    </row>
    <row r="68" spans="1:21" s="231" customFormat="1" ht="15.75" customHeight="1">
      <c r="A68" s="362" t="s">
        <v>149</v>
      </c>
      <c r="B68" s="247" t="s">
        <v>191</v>
      </c>
      <c r="C68" s="561"/>
      <c r="D68" s="302"/>
      <c r="E68" s="357"/>
      <c r="F68" s="282"/>
      <c r="G68" s="252">
        <v>1.5</v>
      </c>
      <c r="H68" s="283">
        <f t="shared" si="7"/>
        <v>45</v>
      </c>
      <c r="I68" s="298"/>
      <c r="J68" s="249"/>
      <c r="K68" s="232"/>
      <c r="L68" s="249"/>
      <c r="M68" s="308"/>
      <c r="N68" s="141"/>
      <c r="O68" s="121"/>
      <c r="P68" s="122"/>
      <c r="Q68" s="632"/>
      <c r="R68" s="23"/>
      <c r="S68" s="104"/>
      <c r="U68" s="231">
        <f t="shared" si="6"/>
        <v>0</v>
      </c>
    </row>
    <row r="69" spans="1:21" s="231" customFormat="1" ht="16.5" customHeight="1">
      <c r="A69" s="362" t="s">
        <v>263</v>
      </c>
      <c r="B69" s="247" t="s">
        <v>29</v>
      </c>
      <c r="C69" s="561"/>
      <c r="D69" s="302" t="s">
        <v>164</v>
      </c>
      <c r="E69" s="357"/>
      <c r="F69" s="282"/>
      <c r="G69" s="252">
        <v>1.5</v>
      </c>
      <c r="H69" s="283">
        <f t="shared" si="7"/>
        <v>45</v>
      </c>
      <c r="I69" s="298">
        <v>27</v>
      </c>
      <c r="J69" s="255">
        <v>18</v>
      </c>
      <c r="K69" s="232">
        <v>9</v>
      </c>
      <c r="L69" s="249"/>
      <c r="M69" s="308">
        <f>H69-I69</f>
        <v>18</v>
      </c>
      <c r="N69" s="141"/>
      <c r="O69" s="121"/>
      <c r="P69" s="122">
        <v>3</v>
      </c>
      <c r="Q69" s="632"/>
      <c r="R69" s="23"/>
      <c r="S69" s="104"/>
      <c r="U69" s="231">
        <f t="shared" si="6"/>
        <v>0.6</v>
      </c>
    </row>
    <row r="70" spans="1:21" s="231" customFormat="1" ht="16.5" customHeight="1">
      <c r="A70" s="586" t="s">
        <v>150</v>
      </c>
      <c r="B70" s="257" t="s">
        <v>127</v>
      </c>
      <c r="C70" s="260"/>
      <c r="D70" s="254"/>
      <c r="E70" s="254"/>
      <c r="F70" s="364"/>
      <c r="G70" s="252">
        <f>G71+G72</f>
        <v>3</v>
      </c>
      <c r="H70" s="347">
        <f t="shared" si="7"/>
        <v>90</v>
      </c>
      <c r="I70" s="292"/>
      <c r="J70" s="278"/>
      <c r="K70" s="254"/>
      <c r="L70" s="254"/>
      <c r="M70" s="365"/>
      <c r="N70" s="26"/>
      <c r="O70" s="3"/>
      <c r="P70" s="39"/>
      <c r="Q70" s="26"/>
      <c r="R70" s="3"/>
      <c r="S70" s="634"/>
      <c r="U70" s="231">
        <f t="shared" si="6"/>
        <v>0</v>
      </c>
    </row>
    <row r="71" spans="1:21" s="231" customFormat="1" ht="16.5" customHeight="1">
      <c r="A71" s="264" t="s">
        <v>151</v>
      </c>
      <c r="B71" s="247" t="s">
        <v>191</v>
      </c>
      <c r="C71" s="260"/>
      <c r="D71" s="254"/>
      <c r="E71" s="254"/>
      <c r="F71" s="364"/>
      <c r="G71" s="252">
        <v>1</v>
      </c>
      <c r="H71" s="339">
        <f t="shared" si="7"/>
        <v>30</v>
      </c>
      <c r="I71" s="292"/>
      <c r="J71" s="278"/>
      <c r="K71" s="254"/>
      <c r="L71" s="254"/>
      <c r="M71" s="365"/>
      <c r="N71" s="26"/>
      <c r="O71" s="3"/>
      <c r="P71" s="39"/>
      <c r="Q71" s="26"/>
      <c r="R71" s="3"/>
      <c r="S71" s="634"/>
      <c r="U71" s="231">
        <f t="shared" si="6"/>
        <v>0</v>
      </c>
    </row>
    <row r="72" spans="1:21" s="231" customFormat="1" ht="16.5" customHeight="1">
      <c r="A72" s="264" t="s">
        <v>264</v>
      </c>
      <c r="B72" s="247" t="s">
        <v>29</v>
      </c>
      <c r="C72" s="260"/>
      <c r="D72" s="254">
        <v>3</v>
      </c>
      <c r="E72" s="254"/>
      <c r="F72" s="340"/>
      <c r="G72" s="252">
        <v>2</v>
      </c>
      <c r="H72" s="339">
        <f t="shared" si="7"/>
        <v>60</v>
      </c>
      <c r="I72" s="260">
        <v>30</v>
      </c>
      <c r="J72" s="254">
        <v>15</v>
      </c>
      <c r="K72" s="254"/>
      <c r="L72" s="254">
        <v>15</v>
      </c>
      <c r="M72" s="365">
        <f>H72-I72</f>
        <v>30</v>
      </c>
      <c r="N72" s="26"/>
      <c r="O72" s="3"/>
      <c r="P72" s="39"/>
      <c r="Q72" s="26">
        <v>2</v>
      </c>
      <c r="R72" s="3"/>
      <c r="S72" s="634"/>
      <c r="U72" s="231">
        <f t="shared" si="6"/>
        <v>0.5</v>
      </c>
    </row>
    <row r="73" spans="1:21" ht="46.5" customHeight="1" thickBot="1">
      <c r="A73" s="587" t="s">
        <v>152</v>
      </c>
      <c r="B73" s="564" t="s">
        <v>200</v>
      </c>
      <c r="C73" s="562"/>
      <c r="D73" s="378" t="s">
        <v>201</v>
      </c>
      <c r="E73" s="379"/>
      <c r="F73" s="380"/>
      <c r="G73" s="381">
        <v>3</v>
      </c>
      <c r="H73" s="382">
        <f t="shared" si="7"/>
        <v>90</v>
      </c>
      <c r="I73" s="383"/>
      <c r="J73" s="150"/>
      <c r="K73" s="384"/>
      <c r="L73" s="385"/>
      <c r="M73" s="205"/>
      <c r="N73" s="190"/>
      <c r="O73" s="189"/>
      <c r="P73" s="123"/>
      <c r="Q73" s="386"/>
      <c r="R73" s="81"/>
      <c r="S73" s="557"/>
      <c r="U73" s="89">
        <f t="shared" si="6"/>
        <v>0</v>
      </c>
    </row>
    <row r="74" spans="1:19" ht="15.75" customHeight="1" thickBot="1">
      <c r="A74" s="922" t="s">
        <v>202</v>
      </c>
      <c r="B74" s="923"/>
      <c r="C74" s="923"/>
      <c r="D74" s="923"/>
      <c r="E74" s="923"/>
      <c r="F74" s="924"/>
      <c r="G74" s="204">
        <f>G53+G56+G61+G64+G67+G70+G73</f>
        <v>28</v>
      </c>
      <c r="H74" s="204">
        <f>H53+H56+H61+H64+H67+H70+H73</f>
        <v>840</v>
      </c>
      <c r="I74" s="452"/>
      <c r="J74" s="146"/>
      <c r="K74" s="555"/>
      <c r="L74" s="146"/>
      <c r="M74" s="556"/>
      <c r="N74" s="98"/>
      <c r="O74" s="203"/>
      <c r="P74" s="503"/>
      <c r="Q74" s="98"/>
      <c r="R74" s="503"/>
      <c r="S74" s="503"/>
    </row>
    <row r="75" spans="1:19" ht="15.75" customHeight="1" thickBot="1">
      <c r="A75" s="925" t="s">
        <v>198</v>
      </c>
      <c r="B75" s="926"/>
      <c r="C75" s="926"/>
      <c r="D75" s="926"/>
      <c r="E75" s="926"/>
      <c r="F75" s="926"/>
      <c r="G75" s="107">
        <f>G54+G57+G62+G65+G68+G71+G73</f>
        <v>13</v>
      </c>
      <c r="H75" s="206">
        <f>H54+H57+H62+H65+H68+H71+H73</f>
        <v>390</v>
      </c>
      <c r="I75" s="436"/>
      <c r="J75" s="453"/>
      <c r="K75" s="452"/>
      <c r="L75" s="560"/>
      <c r="M75" s="556"/>
      <c r="N75" s="98"/>
      <c r="O75" s="203"/>
      <c r="P75" s="203"/>
      <c r="Q75" s="98"/>
      <c r="R75" s="559"/>
      <c r="S75" s="503"/>
    </row>
    <row r="76" spans="1:19" ht="16.5" customHeight="1" thickBot="1">
      <c r="A76" s="670" t="s">
        <v>199</v>
      </c>
      <c r="B76" s="671"/>
      <c r="C76" s="671"/>
      <c r="D76" s="671"/>
      <c r="E76" s="671"/>
      <c r="F76" s="672"/>
      <c r="G76" s="91">
        <f aca="true" t="shared" si="8" ref="G76:M76">G55+G58+G63+G66+G69+G72</f>
        <v>15</v>
      </c>
      <c r="H76" s="91">
        <f t="shared" si="8"/>
        <v>450</v>
      </c>
      <c r="I76" s="91">
        <f t="shared" si="8"/>
        <v>228</v>
      </c>
      <c r="J76" s="91">
        <f t="shared" si="8"/>
        <v>144</v>
      </c>
      <c r="K76" s="91">
        <f t="shared" si="8"/>
        <v>51</v>
      </c>
      <c r="L76" s="91">
        <f t="shared" si="8"/>
        <v>33</v>
      </c>
      <c r="M76" s="558">
        <f t="shared" si="8"/>
        <v>222</v>
      </c>
      <c r="N76" s="98">
        <f aca="true" t="shared" si="9" ref="N76:S76">SUM(N53:N73)</f>
        <v>3</v>
      </c>
      <c r="O76" s="203">
        <f t="shared" si="9"/>
        <v>5</v>
      </c>
      <c r="P76" s="203">
        <f t="shared" si="9"/>
        <v>12</v>
      </c>
      <c r="Q76" s="203">
        <f t="shared" si="9"/>
        <v>2</v>
      </c>
      <c r="R76" s="203">
        <f t="shared" si="9"/>
        <v>0</v>
      </c>
      <c r="S76" s="203">
        <f t="shared" si="9"/>
        <v>0</v>
      </c>
    </row>
    <row r="77" spans="1:21" ht="16.5" customHeight="1" thickBot="1">
      <c r="A77" s="669" t="s">
        <v>268</v>
      </c>
      <c r="B77" s="927"/>
      <c r="C77" s="927"/>
      <c r="D77" s="927"/>
      <c r="E77" s="927"/>
      <c r="F77" s="927"/>
      <c r="G77" s="928"/>
      <c r="H77" s="928"/>
      <c r="I77" s="927"/>
      <c r="J77" s="927"/>
      <c r="K77" s="927"/>
      <c r="L77" s="927"/>
      <c r="M77" s="927"/>
      <c r="N77" s="927"/>
      <c r="O77" s="927"/>
      <c r="P77" s="927"/>
      <c r="Q77" s="927"/>
      <c r="R77" s="927"/>
      <c r="S77" s="929"/>
      <c r="U77" s="143"/>
    </row>
    <row r="78" spans="1:21" ht="35.25" customHeight="1">
      <c r="A78" s="156" t="s">
        <v>118</v>
      </c>
      <c r="B78" s="442" t="s">
        <v>203</v>
      </c>
      <c r="C78" s="152"/>
      <c r="D78" s="128"/>
      <c r="E78" s="128"/>
      <c r="F78" s="129"/>
      <c r="G78" s="198">
        <v>3</v>
      </c>
      <c r="H78" s="199">
        <f>G78*30</f>
        <v>90</v>
      </c>
      <c r="I78" s="86"/>
      <c r="J78" s="22"/>
      <c r="K78" s="22"/>
      <c r="L78" s="22"/>
      <c r="M78" s="85"/>
      <c r="N78" s="130"/>
      <c r="O78" s="101"/>
      <c r="P78" s="103"/>
      <c r="Q78" s="108"/>
      <c r="R78" s="102"/>
      <c r="S78" s="103"/>
      <c r="U78" s="143"/>
    </row>
    <row r="79" spans="1:21" ht="31.5">
      <c r="A79" s="445" t="s">
        <v>119</v>
      </c>
      <c r="B79" s="443" t="s">
        <v>204</v>
      </c>
      <c r="C79" s="133"/>
      <c r="D79" s="134"/>
      <c r="E79" s="134"/>
      <c r="F79" s="135"/>
      <c r="G79" s="144">
        <v>4</v>
      </c>
      <c r="H79" s="69">
        <f>G79*30</f>
        <v>120</v>
      </c>
      <c r="I79" s="40"/>
      <c r="J79" s="3"/>
      <c r="K79" s="3"/>
      <c r="L79" s="3"/>
      <c r="M79" s="39"/>
      <c r="N79" s="131"/>
      <c r="O79" s="60"/>
      <c r="P79" s="132"/>
      <c r="Q79" s="109"/>
      <c r="R79" s="110"/>
      <c r="S79" s="132"/>
      <c r="U79" s="89"/>
    </row>
    <row r="80" spans="1:21" ht="32.25" thickBot="1">
      <c r="A80" s="446" t="s">
        <v>121</v>
      </c>
      <c r="B80" s="444" t="s">
        <v>205</v>
      </c>
      <c r="C80" s="207"/>
      <c r="D80" s="21" t="s">
        <v>166</v>
      </c>
      <c r="E80" s="21"/>
      <c r="F80" s="437"/>
      <c r="G80" s="438">
        <v>4</v>
      </c>
      <c r="H80" s="439">
        <f>G80*30</f>
        <v>120</v>
      </c>
      <c r="I80" s="207">
        <v>30</v>
      </c>
      <c r="J80" s="21"/>
      <c r="K80" s="21"/>
      <c r="L80" s="21">
        <v>30</v>
      </c>
      <c r="M80" s="440">
        <v>60</v>
      </c>
      <c r="N80" s="136"/>
      <c r="O80" s="137"/>
      <c r="P80" s="441"/>
      <c r="Q80" s="111"/>
      <c r="R80" s="112"/>
      <c r="S80" s="441"/>
      <c r="U80" s="89"/>
    </row>
    <row r="81" spans="1:21" ht="15.75" customHeight="1">
      <c r="A81" s="930" t="s">
        <v>206</v>
      </c>
      <c r="B81" s="931"/>
      <c r="C81" s="931"/>
      <c r="D81" s="931"/>
      <c r="E81" s="931"/>
      <c r="F81" s="931"/>
      <c r="G81" s="197">
        <f>G78+G79+G80</f>
        <v>11</v>
      </c>
      <c r="H81" s="61">
        <f>H78+H79+H80</f>
        <v>330</v>
      </c>
      <c r="I81" s="42"/>
      <c r="J81" s="65"/>
      <c r="K81" s="65"/>
      <c r="L81" s="65"/>
      <c r="M81" s="434"/>
      <c r="N81" s="202"/>
      <c r="O81" s="228"/>
      <c r="P81" s="435"/>
      <c r="Q81" s="387"/>
      <c r="R81" s="228"/>
      <c r="S81" s="435"/>
      <c r="U81" s="89"/>
    </row>
    <row r="82" spans="1:21" ht="15.75" customHeight="1">
      <c r="A82" s="925" t="s">
        <v>198</v>
      </c>
      <c r="B82" s="926"/>
      <c r="C82" s="926"/>
      <c r="D82" s="926"/>
      <c r="E82" s="926"/>
      <c r="F82" s="926"/>
      <c r="G82" s="151">
        <f>G78+G79</f>
        <v>7</v>
      </c>
      <c r="H82" s="63">
        <f>H78+H79</f>
        <v>210</v>
      </c>
      <c r="I82" s="40"/>
      <c r="J82" s="3"/>
      <c r="K82" s="3"/>
      <c r="L82" s="3"/>
      <c r="M82" s="126"/>
      <c r="N82" s="141"/>
      <c r="O82" s="121"/>
      <c r="P82" s="122"/>
      <c r="Q82" s="124"/>
      <c r="R82" s="121"/>
      <c r="S82" s="122"/>
      <c r="U82" s="89"/>
    </row>
    <row r="83" spans="1:21" ht="16.5" customHeight="1" thickBot="1">
      <c r="A83" s="670" t="s">
        <v>199</v>
      </c>
      <c r="B83" s="671"/>
      <c r="C83" s="671"/>
      <c r="D83" s="671"/>
      <c r="E83" s="671"/>
      <c r="F83" s="672"/>
      <c r="G83" s="107">
        <f>G80</f>
        <v>4</v>
      </c>
      <c r="H83" s="206">
        <f>H80</f>
        <v>120</v>
      </c>
      <c r="I83" s="207"/>
      <c r="J83" s="21"/>
      <c r="K83" s="21"/>
      <c r="L83" s="21"/>
      <c r="M83" s="127"/>
      <c r="N83" s="190"/>
      <c r="O83" s="189"/>
      <c r="P83" s="123"/>
      <c r="Q83" s="214"/>
      <c r="R83" s="189"/>
      <c r="S83" s="123"/>
      <c r="U83" s="89"/>
    </row>
    <row r="84" spans="1:21" ht="13.5" customHeight="1" thickBot="1">
      <c r="A84" s="935" t="s">
        <v>207</v>
      </c>
      <c r="B84" s="936"/>
      <c r="C84" s="936"/>
      <c r="D84" s="936"/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936"/>
      <c r="P84" s="936"/>
      <c r="Q84" s="936"/>
      <c r="R84" s="936"/>
      <c r="S84" s="937"/>
      <c r="U84" s="89"/>
    </row>
    <row r="85" spans="1:21" ht="15.75" customHeight="1" thickBot="1">
      <c r="A85" s="147" t="s">
        <v>208</v>
      </c>
      <c r="B85" s="208" t="s">
        <v>209</v>
      </c>
      <c r="C85" s="209"/>
      <c r="D85" s="210"/>
      <c r="E85" s="211"/>
      <c r="F85" s="212"/>
      <c r="G85" s="68">
        <v>9</v>
      </c>
      <c r="H85" s="451">
        <f>G85*30</f>
        <v>270</v>
      </c>
      <c r="I85" s="452"/>
      <c r="J85" s="436"/>
      <c r="K85" s="452"/>
      <c r="L85" s="436"/>
      <c r="M85" s="213"/>
      <c r="N85" s="213"/>
      <c r="O85" s="227"/>
      <c r="P85" s="203"/>
      <c r="Q85" s="203"/>
      <c r="R85" s="203"/>
      <c r="S85" s="203"/>
      <c r="U85" s="89"/>
    </row>
    <row r="86" spans="1:21" ht="16.5" customHeight="1" thickBot="1">
      <c r="A86" s="938" t="s">
        <v>210</v>
      </c>
      <c r="B86" s="939"/>
      <c r="C86" s="939"/>
      <c r="D86" s="939"/>
      <c r="E86" s="939"/>
      <c r="F86" s="939"/>
      <c r="G86" s="450">
        <f>G85</f>
        <v>9</v>
      </c>
      <c r="H86" s="450">
        <f>H85</f>
        <v>270</v>
      </c>
      <c r="I86" s="436"/>
      <c r="J86" s="453"/>
      <c r="K86" s="452"/>
      <c r="L86" s="453"/>
      <c r="M86" s="98"/>
      <c r="N86" s="98"/>
      <c r="O86" s="203"/>
      <c r="P86" s="203"/>
      <c r="Q86" s="203"/>
      <c r="R86" s="203"/>
      <c r="S86" s="203"/>
      <c r="U86" s="89"/>
    </row>
    <row r="87" spans="1:21" ht="18.75" customHeight="1" thickBot="1">
      <c r="A87" s="914" t="s">
        <v>198</v>
      </c>
      <c r="B87" s="915"/>
      <c r="C87" s="915"/>
      <c r="D87" s="915"/>
      <c r="E87" s="915"/>
      <c r="F87" s="915"/>
      <c r="G87" s="447">
        <v>0</v>
      </c>
      <c r="H87" s="447">
        <v>0</v>
      </c>
      <c r="I87" s="145"/>
      <c r="J87" s="145"/>
      <c r="K87" s="145"/>
      <c r="L87" s="145"/>
      <c r="M87" s="145"/>
      <c r="N87" s="388"/>
      <c r="O87" s="196"/>
      <c r="P87" s="149"/>
      <c r="Q87" s="448"/>
      <c r="R87" s="449"/>
      <c r="S87" s="149"/>
      <c r="U87" s="143"/>
    </row>
    <row r="88" spans="1:21" ht="15.75" customHeight="1" thickBot="1">
      <c r="A88" s="670" t="s">
        <v>199</v>
      </c>
      <c r="B88" s="671"/>
      <c r="C88" s="671"/>
      <c r="D88" s="671"/>
      <c r="E88" s="671"/>
      <c r="F88" s="672"/>
      <c r="G88" s="74">
        <f>G85</f>
        <v>9</v>
      </c>
      <c r="H88" s="74">
        <f>H85</f>
        <v>270</v>
      </c>
      <c r="I88" s="98"/>
      <c r="J88" s="71"/>
      <c r="K88" s="71"/>
      <c r="L88" s="71"/>
      <c r="M88" s="98"/>
      <c r="N88" s="146"/>
      <c r="O88" s="157"/>
      <c r="P88" s="149"/>
      <c r="Q88" s="125"/>
      <c r="R88" s="125"/>
      <c r="S88" s="148"/>
      <c r="U88" s="143"/>
    </row>
    <row r="89" spans="1:21" ht="21.75" customHeight="1" thickBot="1">
      <c r="A89" s="940" t="s">
        <v>211</v>
      </c>
      <c r="B89" s="941"/>
      <c r="C89" s="941"/>
      <c r="D89" s="941"/>
      <c r="E89" s="941"/>
      <c r="F89" s="942"/>
      <c r="G89" s="74">
        <f aca="true" t="shared" si="10" ref="G89:H91">G49+G74+G81+G86</f>
        <v>132.5</v>
      </c>
      <c r="H89" s="74">
        <f t="shared" si="10"/>
        <v>3975</v>
      </c>
      <c r="I89" s="194"/>
      <c r="J89" s="195"/>
      <c r="K89" s="195"/>
      <c r="L89" s="195"/>
      <c r="M89" s="194"/>
      <c r="N89" s="147"/>
      <c r="O89" s="157"/>
      <c r="P89" s="196"/>
      <c r="Q89" s="157"/>
      <c r="R89" s="125"/>
      <c r="S89" s="148"/>
      <c r="U89" s="143"/>
    </row>
    <row r="90" spans="1:21" ht="21" customHeight="1" thickBot="1">
      <c r="A90" s="925" t="s">
        <v>198</v>
      </c>
      <c r="B90" s="926"/>
      <c r="C90" s="926"/>
      <c r="D90" s="926"/>
      <c r="E90" s="926"/>
      <c r="F90" s="926"/>
      <c r="G90" s="74">
        <f t="shared" si="10"/>
        <v>72</v>
      </c>
      <c r="H90" s="74">
        <f t="shared" si="10"/>
        <v>2160</v>
      </c>
      <c r="I90" s="194"/>
      <c r="J90" s="195"/>
      <c r="K90" s="195"/>
      <c r="L90" s="195"/>
      <c r="M90" s="194"/>
      <c r="N90" s="147"/>
      <c r="O90" s="157"/>
      <c r="P90" s="196"/>
      <c r="Q90" s="157"/>
      <c r="R90" s="125"/>
      <c r="S90" s="148"/>
      <c r="U90" s="143"/>
    </row>
    <row r="91" spans="1:21" ht="21" customHeight="1" thickBot="1">
      <c r="A91" s="670" t="s">
        <v>199</v>
      </c>
      <c r="B91" s="671"/>
      <c r="C91" s="671"/>
      <c r="D91" s="671"/>
      <c r="E91" s="671"/>
      <c r="F91" s="672"/>
      <c r="G91" s="74">
        <f t="shared" si="10"/>
        <v>60.5</v>
      </c>
      <c r="H91" s="74">
        <f t="shared" si="10"/>
        <v>1815</v>
      </c>
      <c r="I91" s="74">
        <f>I51+I76+I83+I88</f>
        <v>667</v>
      </c>
      <c r="J91" s="74">
        <f>J51+J76+J83+J88</f>
        <v>393</v>
      </c>
      <c r="K91" s="74">
        <f>K51+K76+K83+K88</f>
        <v>129</v>
      </c>
      <c r="L91" s="74">
        <f>L51+L76+L83+L88</f>
        <v>145</v>
      </c>
      <c r="M91" s="74">
        <f>M51+M76+M83+M88</f>
        <v>758</v>
      </c>
      <c r="N91" s="194">
        <f aca="true" t="shared" si="11" ref="N91:S91">N51+N76</f>
        <v>26</v>
      </c>
      <c r="O91" s="194">
        <f t="shared" si="11"/>
        <v>10</v>
      </c>
      <c r="P91" s="194">
        <f t="shared" si="11"/>
        <v>12</v>
      </c>
      <c r="Q91" s="194">
        <f t="shared" si="11"/>
        <v>2</v>
      </c>
      <c r="R91" s="98">
        <f t="shared" si="11"/>
        <v>2</v>
      </c>
      <c r="S91" s="98">
        <f t="shared" si="11"/>
        <v>2</v>
      </c>
      <c r="U91" s="143"/>
    </row>
    <row r="92" spans="1:21" ht="15.75" customHeight="1" thickBot="1">
      <c r="A92" s="191"/>
      <c r="B92" s="192"/>
      <c r="C92" s="192"/>
      <c r="D92" s="192"/>
      <c r="E92" s="192"/>
      <c r="F92" s="193"/>
      <c r="G92" s="74"/>
      <c r="H92" s="74"/>
      <c r="I92" s="194"/>
      <c r="J92" s="195"/>
      <c r="K92" s="195"/>
      <c r="L92" s="195"/>
      <c r="M92" s="194"/>
      <c r="N92" s="147"/>
      <c r="O92" s="157"/>
      <c r="P92" s="196"/>
      <c r="Q92" s="157"/>
      <c r="R92" s="125"/>
      <c r="S92" s="148"/>
      <c r="U92" s="143"/>
    </row>
    <row r="93" spans="1:20" ht="15.75" customHeight="1" thickBot="1">
      <c r="A93" s="932" t="s">
        <v>178</v>
      </c>
      <c r="B93" s="933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4"/>
      <c r="T93" s="89" t="e">
        <f>M93/H93</f>
        <v>#DIV/0!</v>
      </c>
    </row>
    <row r="94" spans="1:20" ht="15.75" customHeight="1" thickBot="1">
      <c r="A94" s="669" t="s">
        <v>271</v>
      </c>
      <c r="B94" s="946"/>
      <c r="C94" s="946"/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946"/>
      <c r="R94" s="946"/>
      <c r="S94" s="947"/>
      <c r="T94" s="89" t="e">
        <f>M94/H94</f>
        <v>#DIV/0!</v>
      </c>
    </row>
    <row r="95" spans="1:21" s="231" customFormat="1" ht="13.5" customHeight="1">
      <c r="A95" s="454" t="s">
        <v>280</v>
      </c>
      <c r="B95" s="460" t="s">
        <v>43</v>
      </c>
      <c r="C95" s="467"/>
      <c r="D95" s="468"/>
      <c r="E95" s="469"/>
      <c r="F95" s="470"/>
      <c r="G95" s="476">
        <f>G96+G97</f>
        <v>7</v>
      </c>
      <c r="H95" s="484">
        <f aca="true" t="shared" si="12" ref="H95:H130">G95*30</f>
        <v>210</v>
      </c>
      <c r="I95" s="490"/>
      <c r="J95" s="491"/>
      <c r="K95" s="492"/>
      <c r="L95" s="492"/>
      <c r="M95" s="498"/>
      <c r="N95" s="635"/>
      <c r="O95" s="636"/>
      <c r="P95" s="637"/>
      <c r="Q95" s="638"/>
      <c r="R95" s="639"/>
      <c r="S95" s="640"/>
      <c r="U95" s="231">
        <f aca="true" t="shared" si="13" ref="U95:U109">I95/H95</f>
        <v>0</v>
      </c>
    </row>
    <row r="96" spans="1:34" s="231" customFormat="1" ht="13.5" customHeight="1">
      <c r="A96" s="455"/>
      <c r="B96" s="407" t="s">
        <v>191</v>
      </c>
      <c r="C96" s="291"/>
      <c r="D96" s="284"/>
      <c r="E96" s="403"/>
      <c r="F96" s="404"/>
      <c r="G96" s="583">
        <v>4</v>
      </c>
      <c r="H96" s="485">
        <f t="shared" si="12"/>
        <v>120</v>
      </c>
      <c r="I96" s="299"/>
      <c r="J96" s="263"/>
      <c r="K96" s="405"/>
      <c r="L96" s="405"/>
      <c r="M96" s="406"/>
      <c r="N96" s="641"/>
      <c r="O96" s="642"/>
      <c r="P96" s="643"/>
      <c r="Q96" s="644"/>
      <c r="R96" s="645"/>
      <c r="S96" s="646"/>
      <c r="U96" s="231">
        <f t="shared" si="13"/>
        <v>0</v>
      </c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</row>
    <row r="97" spans="1:34" s="231" customFormat="1" ht="13.5" customHeight="1">
      <c r="A97" s="455"/>
      <c r="B97" s="407" t="s">
        <v>29</v>
      </c>
      <c r="C97" s="291"/>
      <c r="D97" s="284" t="s">
        <v>91</v>
      </c>
      <c r="E97" s="403"/>
      <c r="F97" s="404"/>
      <c r="G97" s="583">
        <v>3</v>
      </c>
      <c r="H97" s="485">
        <f t="shared" si="12"/>
        <v>90</v>
      </c>
      <c r="I97" s="299" t="s">
        <v>89</v>
      </c>
      <c r="J97" s="263" t="s">
        <v>35</v>
      </c>
      <c r="K97" s="405"/>
      <c r="L97" s="405">
        <v>15</v>
      </c>
      <c r="M97" s="406">
        <f>H97-I97</f>
        <v>60</v>
      </c>
      <c r="N97" s="641"/>
      <c r="O97" s="642"/>
      <c r="P97" s="643"/>
      <c r="Q97" s="644">
        <v>2</v>
      </c>
      <c r="R97" s="645"/>
      <c r="S97" s="646"/>
      <c r="U97" s="231">
        <f t="shared" si="13"/>
        <v>0.3333333333333333</v>
      </c>
      <c r="Y97" s="570"/>
      <c r="Z97" s="957" t="s">
        <v>191</v>
      </c>
      <c r="AA97" s="957"/>
      <c r="AB97" s="957"/>
      <c r="AC97" s="957"/>
      <c r="AD97" s="570"/>
      <c r="AE97" s="570"/>
      <c r="AF97" s="570"/>
      <c r="AG97" s="570"/>
      <c r="AH97" s="570"/>
    </row>
    <row r="98" spans="1:34" s="231" customFormat="1" ht="13.5" customHeight="1">
      <c r="A98" s="455" t="s">
        <v>281</v>
      </c>
      <c r="B98" s="408" t="s">
        <v>97</v>
      </c>
      <c r="C98" s="287"/>
      <c r="D98" s="293"/>
      <c r="E98" s="360"/>
      <c r="F98" s="290"/>
      <c r="G98" s="477">
        <f>G99+G100</f>
        <v>7</v>
      </c>
      <c r="H98" s="480">
        <f t="shared" si="12"/>
        <v>210</v>
      </c>
      <c r="I98" s="493"/>
      <c r="J98" s="249"/>
      <c r="K98" s="249"/>
      <c r="L98" s="249"/>
      <c r="M98" s="410"/>
      <c r="N98" s="94"/>
      <c r="O98" s="121"/>
      <c r="P98" s="647"/>
      <c r="Q98" s="617"/>
      <c r="R98" s="97"/>
      <c r="S98" s="95"/>
      <c r="U98" s="231">
        <f t="shared" si="13"/>
        <v>0</v>
      </c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</row>
    <row r="99" spans="1:34" s="231" customFormat="1" ht="13.5" customHeight="1">
      <c r="A99" s="455"/>
      <c r="B99" s="407" t="s">
        <v>191</v>
      </c>
      <c r="C99" s="287"/>
      <c r="D99" s="293"/>
      <c r="E99" s="360"/>
      <c r="F99" s="411"/>
      <c r="G99" s="477">
        <v>4</v>
      </c>
      <c r="H99" s="480">
        <f t="shared" si="12"/>
        <v>120</v>
      </c>
      <c r="I99" s="493"/>
      <c r="J99" s="249"/>
      <c r="K99" s="249"/>
      <c r="L99" s="249"/>
      <c r="M99" s="410"/>
      <c r="N99" s="94"/>
      <c r="O99" s="121"/>
      <c r="P99" s="647"/>
      <c r="Q99" s="617"/>
      <c r="R99" s="97"/>
      <c r="S99" s="95"/>
      <c r="U99" s="231">
        <f t="shared" si="13"/>
        <v>0</v>
      </c>
      <c r="Y99" s="570"/>
      <c r="Z99" s="570"/>
      <c r="AA99" s="571">
        <f>G96+G99+G102+G105+G108+G111+G118+G122+G125+G128</f>
        <v>48</v>
      </c>
      <c r="AB99" s="570"/>
      <c r="AC99" s="570"/>
      <c r="AD99" s="570"/>
      <c r="AE99" s="570"/>
      <c r="AF99" s="570"/>
      <c r="AG99" s="570"/>
      <c r="AH99" s="570"/>
    </row>
    <row r="100" spans="1:34" s="231" customFormat="1" ht="13.5" customHeight="1">
      <c r="A100" s="455"/>
      <c r="B100" s="407" t="s">
        <v>29</v>
      </c>
      <c r="C100" s="287" t="s">
        <v>163</v>
      </c>
      <c r="D100" s="293"/>
      <c r="E100" s="360"/>
      <c r="F100" s="411"/>
      <c r="G100" s="477">
        <v>3</v>
      </c>
      <c r="H100" s="480">
        <f t="shared" si="12"/>
        <v>90</v>
      </c>
      <c r="I100" s="305">
        <f>J100+K100+L100</f>
        <v>45</v>
      </c>
      <c r="J100" s="249" t="s">
        <v>87</v>
      </c>
      <c r="K100" s="249" t="s">
        <v>24</v>
      </c>
      <c r="L100" s="249" t="s">
        <v>24</v>
      </c>
      <c r="M100" s="410">
        <f>H100-I100</f>
        <v>45</v>
      </c>
      <c r="N100" s="94"/>
      <c r="O100" s="121">
        <v>5</v>
      </c>
      <c r="P100" s="647"/>
      <c r="Q100" s="617"/>
      <c r="R100" s="97"/>
      <c r="S100" s="95"/>
      <c r="U100" s="231">
        <f t="shared" si="13"/>
        <v>0.5</v>
      </c>
      <c r="W100" s="568">
        <v>5</v>
      </c>
      <c r="Y100" s="570"/>
      <c r="Z100" s="570"/>
      <c r="AA100" s="570"/>
      <c r="AB100" s="570"/>
      <c r="AC100" s="570"/>
      <c r="AD100" s="570"/>
      <c r="AE100" s="571">
        <f>AA99+G90</f>
        <v>120</v>
      </c>
      <c r="AF100" s="570"/>
      <c r="AG100" s="571">
        <f>AE106-AE100</f>
        <v>0</v>
      </c>
      <c r="AH100" s="570"/>
    </row>
    <row r="101" spans="1:34" s="231" customFormat="1" ht="13.5" customHeight="1">
      <c r="A101" s="455" t="s">
        <v>282</v>
      </c>
      <c r="B101" s="412" t="s">
        <v>31</v>
      </c>
      <c r="C101" s="305"/>
      <c r="D101" s="293"/>
      <c r="E101" s="360"/>
      <c r="F101" s="290"/>
      <c r="G101" s="477">
        <f>G102+G103</f>
        <v>7</v>
      </c>
      <c r="H101" s="480">
        <f t="shared" si="12"/>
        <v>210</v>
      </c>
      <c r="I101" s="493"/>
      <c r="J101" s="294"/>
      <c r="K101" s="294"/>
      <c r="L101" s="294"/>
      <c r="M101" s="413"/>
      <c r="N101" s="94"/>
      <c r="O101" s="121"/>
      <c r="P101" s="647"/>
      <c r="Q101" s="96"/>
      <c r="R101" s="97"/>
      <c r="S101" s="95"/>
      <c r="U101" s="231">
        <f t="shared" si="13"/>
        <v>0</v>
      </c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</row>
    <row r="102" spans="1:34" s="231" customFormat="1" ht="13.5" customHeight="1">
      <c r="A102" s="455"/>
      <c r="B102" s="407" t="s">
        <v>191</v>
      </c>
      <c r="C102" s="305"/>
      <c r="D102" s="293"/>
      <c r="E102" s="360"/>
      <c r="F102" s="290"/>
      <c r="G102" s="477">
        <v>4</v>
      </c>
      <c r="H102" s="480">
        <f t="shared" si="12"/>
        <v>120</v>
      </c>
      <c r="I102" s="493"/>
      <c r="J102" s="294"/>
      <c r="K102" s="294"/>
      <c r="L102" s="294"/>
      <c r="M102" s="413"/>
      <c r="N102" s="94"/>
      <c r="O102" s="121"/>
      <c r="P102" s="647"/>
      <c r="Q102" s="96"/>
      <c r="R102" s="97"/>
      <c r="S102" s="95"/>
      <c r="U102" s="231">
        <f t="shared" si="13"/>
        <v>0</v>
      </c>
      <c r="Y102" s="570"/>
      <c r="Z102" s="957" t="s">
        <v>29</v>
      </c>
      <c r="AA102" s="957"/>
      <c r="AB102" s="957"/>
      <c r="AC102" s="957"/>
      <c r="AD102" s="570"/>
      <c r="AE102" s="570"/>
      <c r="AF102" s="570"/>
      <c r="AG102" s="570"/>
      <c r="AH102" s="570"/>
    </row>
    <row r="103" spans="1:34" s="231" customFormat="1" ht="13.5" customHeight="1">
      <c r="A103" s="455"/>
      <c r="B103" s="407" t="s">
        <v>29</v>
      </c>
      <c r="C103" s="305"/>
      <c r="D103" s="293" t="s">
        <v>163</v>
      </c>
      <c r="E103" s="360"/>
      <c r="F103" s="290"/>
      <c r="G103" s="477">
        <v>3</v>
      </c>
      <c r="H103" s="480">
        <f t="shared" si="12"/>
        <v>90</v>
      </c>
      <c r="I103" s="494">
        <v>36</v>
      </c>
      <c r="J103" s="293" t="s">
        <v>86</v>
      </c>
      <c r="K103" s="294"/>
      <c r="L103" s="293" t="s">
        <v>86</v>
      </c>
      <c r="M103" s="410">
        <f>H103-I103</f>
        <v>54</v>
      </c>
      <c r="N103" s="617"/>
      <c r="O103" s="121">
        <f>I103/9</f>
        <v>4</v>
      </c>
      <c r="P103" s="647"/>
      <c r="Q103" s="96"/>
      <c r="R103" s="97"/>
      <c r="S103" s="95"/>
      <c r="U103" s="231">
        <f t="shared" si="13"/>
        <v>0.4</v>
      </c>
      <c r="Y103" s="570"/>
      <c r="Z103" s="570"/>
      <c r="AA103" s="571">
        <f>G97+G100+G103+G106+G109+G112+G113+G115+G116+G119+G120+G123+G126+G129+G130+G131+G132+G134+G135+G136+G137+G138</f>
        <v>59.5</v>
      </c>
      <c r="AB103" s="570"/>
      <c r="AC103" s="570"/>
      <c r="AD103" s="570"/>
      <c r="AE103" s="571">
        <f>AA103+G91</f>
        <v>120</v>
      </c>
      <c r="AF103" s="570"/>
      <c r="AG103" s="571">
        <f>AE103-AE106</f>
        <v>0</v>
      </c>
      <c r="AH103" s="570"/>
    </row>
    <row r="104" spans="1:34" s="231" customFormat="1" ht="18">
      <c r="A104" s="455" t="s">
        <v>283</v>
      </c>
      <c r="B104" s="408" t="s">
        <v>99</v>
      </c>
      <c r="C104" s="287"/>
      <c r="D104" s="293"/>
      <c r="E104" s="415"/>
      <c r="F104" s="471"/>
      <c r="G104" s="477">
        <f>G105+G106</f>
        <v>7</v>
      </c>
      <c r="H104" s="486">
        <f t="shared" si="12"/>
        <v>210</v>
      </c>
      <c r="I104" s="495"/>
      <c r="J104" s="293"/>
      <c r="K104" s="294"/>
      <c r="L104" s="249"/>
      <c r="M104" s="410"/>
      <c r="N104" s="94"/>
      <c r="O104" s="121"/>
      <c r="P104" s="647"/>
      <c r="Q104" s="96"/>
      <c r="R104" s="97"/>
      <c r="S104" s="95"/>
      <c r="T104" s="231">
        <f>M104/H104</f>
        <v>0</v>
      </c>
      <c r="U104" s="231">
        <f t="shared" si="13"/>
        <v>0</v>
      </c>
      <c r="W104" s="246"/>
      <c r="X104" s="246"/>
      <c r="Y104" s="570"/>
      <c r="Z104" s="570"/>
      <c r="AA104" s="570"/>
      <c r="AB104" s="570"/>
      <c r="AC104" s="570"/>
      <c r="AD104" s="570"/>
      <c r="AE104" s="570"/>
      <c r="AF104" s="570"/>
      <c r="AG104" s="570"/>
      <c r="AH104" s="570"/>
    </row>
    <row r="105" spans="1:34" s="231" customFormat="1" ht="18">
      <c r="A105" s="363"/>
      <c r="B105" s="407" t="s">
        <v>191</v>
      </c>
      <c r="C105" s="287"/>
      <c r="D105" s="293"/>
      <c r="E105" s="415"/>
      <c r="F105" s="290"/>
      <c r="G105" s="477">
        <v>4</v>
      </c>
      <c r="H105" s="486">
        <f t="shared" si="12"/>
        <v>120</v>
      </c>
      <c r="I105" s="495"/>
      <c r="J105" s="249"/>
      <c r="K105" s="294"/>
      <c r="L105" s="249"/>
      <c r="M105" s="410"/>
      <c r="N105" s="94"/>
      <c r="O105" s="121"/>
      <c r="P105" s="647"/>
      <c r="Q105" s="617"/>
      <c r="R105" s="121"/>
      <c r="S105" s="95"/>
      <c r="T105" s="231">
        <f>M105/H105</f>
        <v>0</v>
      </c>
      <c r="U105" s="231">
        <f t="shared" si="13"/>
        <v>0</v>
      </c>
      <c r="W105" s="246"/>
      <c r="X105" s="246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</row>
    <row r="106" spans="1:34" s="231" customFormat="1" ht="18">
      <c r="A106" s="455"/>
      <c r="B106" s="407" t="s">
        <v>29</v>
      </c>
      <c r="C106" s="287" t="s">
        <v>164</v>
      </c>
      <c r="D106" s="293"/>
      <c r="E106" s="415"/>
      <c r="F106" s="471"/>
      <c r="G106" s="477">
        <v>3</v>
      </c>
      <c r="H106" s="486">
        <f t="shared" si="12"/>
        <v>90</v>
      </c>
      <c r="I106" s="495">
        <f>J106+K106+L106</f>
        <v>36</v>
      </c>
      <c r="J106" s="255">
        <v>18</v>
      </c>
      <c r="K106" s="294"/>
      <c r="L106" s="255">
        <v>18</v>
      </c>
      <c r="M106" s="410">
        <f>H106-I106</f>
        <v>54</v>
      </c>
      <c r="N106" s="94"/>
      <c r="O106" s="121"/>
      <c r="P106" s="618">
        <f>I106/9</f>
        <v>4</v>
      </c>
      <c r="Q106" s="617"/>
      <c r="R106" s="121"/>
      <c r="S106" s="95"/>
      <c r="T106" s="231">
        <f>M106/H106</f>
        <v>0.6</v>
      </c>
      <c r="U106" s="231">
        <f t="shared" si="13"/>
        <v>0.4</v>
      </c>
      <c r="W106" s="569">
        <v>4.5</v>
      </c>
      <c r="Y106" s="570"/>
      <c r="Z106" s="570"/>
      <c r="AA106" s="571">
        <f>AA103+AA99</f>
        <v>107.5</v>
      </c>
      <c r="AB106" s="570"/>
      <c r="AC106" s="570"/>
      <c r="AD106" s="570"/>
      <c r="AE106" s="570">
        <v>120</v>
      </c>
      <c r="AF106" s="570"/>
      <c r="AG106" s="570"/>
      <c r="AH106" s="570"/>
    </row>
    <row r="107" spans="1:34" s="231" customFormat="1" ht="29.25" customHeight="1">
      <c r="A107" s="455" t="s">
        <v>284</v>
      </c>
      <c r="B107" s="408" t="s">
        <v>101</v>
      </c>
      <c r="C107" s="287"/>
      <c r="D107" s="293"/>
      <c r="E107" s="417"/>
      <c r="F107" s="290"/>
      <c r="G107" s="477">
        <f>G108+G109</f>
        <v>4</v>
      </c>
      <c r="H107" s="486">
        <f t="shared" si="12"/>
        <v>120</v>
      </c>
      <c r="I107" s="495"/>
      <c r="J107" s="293"/>
      <c r="K107" s="294"/>
      <c r="L107" s="249"/>
      <c r="M107" s="410"/>
      <c r="N107" s="94"/>
      <c r="O107" s="121"/>
      <c r="P107" s="618"/>
      <c r="Q107" s="617"/>
      <c r="R107" s="121"/>
      <c r="S107" s="95"/>
      <c r="T107" s="231">
        <f>M107/H107</f>
        <v>0</v>
      </c>
      <c r="U107" s="231">
        <f t="shared" si="13"/>
        <v>0</v>
      </c>
      <c r="Y107" s="570"/>
      <c r="Z107" s="572"/>
      <c r="AA107" s="570"/>
      <c r="AB107" s="570"/>
      <c r="AC107" s="570"/>
      <c r="AD107" s="570"/>
      <c r="AE107" s="570"/>
      <c r="AF107" s="570"/>
      <c r="AG107" s="570"/>
      <c r="AH107" s="570"/>
    </row>
    <row r="108" spans="1:34" s="231" customFormat="1" ht="18">
      <c r="A108" s="455"/>
      <c r="B108" s="407" t="s">
        <v>191</v>
      </c>
      <c r="C108" s="287"/>
      <c r="D108" s="293"/>
      <c r="E108" s="417"/>
      <c r="F108" s="290"/>
      <c r="G108" s="477">
        <v>2</v>
      </c>
      <c r="H108" s="486">
        <f t="shared" si="12"/>
        <v>60</v>
      </c>
      <c r="I108" s="495"/>
      <c r="J108" s="293"/>
      <c r="K108" s="294"/>
      <c r="L108" s="249"/>
      <c r="M108" s="410"/>
      <c r="N108" s="94"/>
      <c r="O108" s="121"/>
      <c r="P108" s="618"/>
      <c r="Q108" s="617"/>
      <c r="R108" s="121"/>
      <c r="S108" s="95"/>
      <c r="U108" s="231">
        <f t="shared" si="13"/>
        <v>0</v>
      </c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</row>
    <row r="109" spans="1:23" s="231" customFormat="1" ht="15.75">
      <c r="A109" s="455"/>
      <c r="B109" s="407" t="s">
        <v>29</v>
      </c>
      <c r="C109" s="287"/>
      <c r="D109" s="293" t="s">
        <v>163</v>
      </c>
      <c r="E109" s="417"/>
      <c r="F109" s="290"/>
      <c r="G109" s="477">
        <v>2</v>
      </c>
      <c r="H109" s="486">
        <f t="shared" si="12"/>
        <v>60</v>
      </c>
      <c r="I109" s="495">
        <v>20</v>
      </c>
      <c r="J109" s="293" t="s">
        <v>153</v>
      </c>
      <c r="K109" s="294">
        <v>10</v>
      </c>
      <c r="L109" s="249"/>
      <c r="M109" s="410">
        <f>H109-I109</f>
        <v>40</v>
      </c>
      <c r="N109" s="94"/>
      <c r="O109" s="121">
        <v>2</v>
      </c>
      <c r="P109" s="618"/>
      <c r="Q109" s="617"/>
      <c r="R109" s="121"/>
      <c r="S109" s="95"/>
      <c r="U109" s="231">
        <f t="shared" si="13"/>
        <v>0.3333333333333333</v>
      </c>
      <c r="W109" s="569">
        <v>3.5</v>
      </c>
    </row>
    <row r="110" spans="1:32" s="231" customFormat="1" ht="49.5" customHeight="1">
      <c r="A110" s="455" t="s">
        <v>285</v>
      </c>
      <c r="B110" s="461" t="s">
        <v>266</v>
      </c>
      <c r="C110" s="287"/>
      <c r="D110" s="293"/>
      <c r="E110" s="415"/>
      <c r="F110" s="471"/>
      <c r="G110" s="477">
        <f>G111+G112</f>
        <v>9</v>
      </c>
      <c r="H110" s="486">
        <f t="shared" si="12"/>
        <v>270</v>
      </c>
      <c r="I110" s="495"/>
      <c r="J110" s="418"/>
      <c r="K110" s="418"/>
      <c r="L110" s="418"/>
      <c r="M110" s="410"/>
      <c r="N110" s="94"/>
      <c r="O110" s="121"/>
      <c r="P110" s="647"/>
      <c r="Q110" s="617"/>
      <c r="R110" s="121"/>
      <c r="S110" s="95"/>
      <c r="T110" s="231">
        <f aca="true" t="shared" si="14" ref="T110:T127">M110/H110</f>
        <v>0</v>
      </c>
      <c r="U110" s="230"/>
      <c r="Z110" s="578"/>
      <c r="AA110" s="579">
        <v>3</v>
      </c>
      <c r="AB110" s="578"/>
      <c r="AC110" s="579" t="s">
        <v>165</v>
      </c>
      <c r="AD110" s="579" t="s">
        <v>166</v>
      </c>
      <c r="AE110" s="578"/>
      <c r="AF110" s="570"/>
    </row>
    <row r="111" spans="1:32" s="231" customFormat="1" ht="18">
      <c r="A111" s="455"/>
      <c r="B111" s="407" t="s">
        <v>191</v>
      </c>
      <c r="C111" s="287"/>
      <c r="D111" s="293"/>
      <c r="E111" s="415"/>
      <c r="F111" s="290"/>
      <c r="G111" s="477">
        <v>6</v>
      </c>
      <c r="H111" s="486">
        <f t="shared" si="12"/>
        <v>180</v>
      </c>
      <c r="I111" s="495"/>
      <c r="J111" s="249"/>
      <c r="K111" s="249"/>
      <c r="L111" s="249"/>
      <c r="M111" s="410"/>
      <c r="N111" s="94"/>
      <c r="O111" s="121"/>
      <c r="P111" s="647"/>
      <c r="Q111" s="617"/>
      <c r="R111" s="97"/>
      <c r="S111" s="95"/>
      <c r="T111" s="231">
        <f t="shared" si="14"/>
        <v>0</v>
      </c>
      <c r="U111" s="230"/>
      <c r="Z111" s="578"/>
      <c r="AA111" s="580">
        <f>Q112+Q120+Q123+Q126+Q129+Q137+Q97</f>
        <v>19</v>
      </c>
      <c r="AB111" s="578"/>
      <c r="AC111" s="578"/>
      <c r="AD111" s="578"/>
      <c r="AE111" s="578"/>
      <c r="AF111" s="570"/>
    </row>
    <row r="112" spans="1:32" s="231" customFormat="1" ht="18">
      <c r="A112" s="455"/>
      <c r="B112" s="407" t="s">
        <v>29</v>
      </c>
      <c r="C112" s="287">
        <v>3</v>
      </c>
      <c r="D112" s="293"/>
      <c r="E112" s="415"/>
      <c r="F112" s="471"/>
      <c r="G112" s="477">
        <v>3</v>
      </c>
      <c r="H112" s="486">
        <f t="shared" si="12"/>
        <v>90</v>
      </c>
      <c r="I112" s="495">
        <f>J112+K112+L112</f>
        <v>60</v>
      </c>
      <c r="J112" s="293" t="s">
        <v>89</v>
      </c>
      <c r="K112" s="294">
        <v>15</v>
      </c>
      <c r="L112" s="249" t="s">
        <v>35</v>
      </c>
      <c r="M112" s="410">
        <f>H112-I112</f>
        <v>30</v>
      </c>
      <c r="N112" s="94"/>
      <c r="O112" s="121"/>
      <c r="P112" s="618"/>
      <c r="Q112" s="617">
        <f>I112/15</f>
        <v>4</v>
      </c>
      <c r="R112" s="121"/>
      <c r="S112" s="95"/>
      <c r="T112" s="231">
        <f t="shared" si="14"/>
        <v>0.3333333333333333</v>
      </c>
      <c r="U112" s="231">
        <f>M112/H112</f>
        <v>0.3333333333333333</v>
      </c>
      <c r="W112" s="569">
        <v>4.5</v>
      </c>
      <c r="Z112" s="578"/>
      <c r="AA112" s="578"/>
      <c r="AB112" s="578"/>
      <c r="AC112" s="578"/>
      <c r="AD112" s="578"/>
      <c r="AE112" s="578"/>
      <c r="AF112" s="570"/>
    </row>
    <row r="113" spans="1:32" s="231" customFormat="1" ht="33.75" customHeight="1">
      <c r="A113" s="455" t="s">
        <v>286</v>
      </c>
      <c r="B113" s="461" t="s">
        <v>93</v>
      </c>
      <c r="C113" s="287" t="s">
        <v>165</v>
      </c>
      <c r="D113" s="293"/>
      <c r="E113" s="417"/>
      <c r="F113" s="472"/>
      <c r="G113" s="477">
        <v>3</v>
      </c>
      <c r="H113" s="486">
        <f>G113*30</f>
        <v>90</v>
      </c>
      <c r="I113" s="495">
        <f>J113+K113+L113</f>
        <v>36</v>
      </c>
      <c r="J113" s="249" t="s">
        <v>86</v>
      </c>
      <c r="K113" s="249" t="s">
        <v>86</v>
      </c>
      <c r="L113" s="249"/>
      <c r="M113" s="410">
        <f>H113-I113</f>
        <v>54</v>
      </c>
      <c r="N113" s="94"/>
      <c r="O113" s="121"/>
      <c r="P113" s="618"/>
      <c r="Q113" s="617"/>
      <c r="R113" s="121">
        <f>I113/9</f>
        <v>4</v>
      </c>
      <c r="S113" s="95"/>
      <c r="T113" s="231">
        <f t="shared" si="14"/>
        <v>0.6</v>
      </c>
      <c r="U113" s="231">
        <f aca="true" t="shared" si="15" ref="U113:U121">M113/H113</f>
        <v>0.6</v>
      </c>
      <c r="W113" s="569">
        <v>5.5</v>
      </c>
      <c r="Z113" s="578"/>
      <c r="AA113" s="580">
        <f>AA111+Q91</f>
        <v>21</v>
      </c>
      <c r="AB113" s="578"/>
      <c r="AC113" s="574">
        <f>R113+R130+R131+R134+R137</f>
        <v>18</v>
      </c>
      <c r="AD113" s="574">
        <f>S132+S135+S136+S138</f>
        <v>15</v>
      </c>
      <c r="AE113" s="578"/>
      <c r="AF113" s="570"/>
    </row>
    <row r="114" spans="1:32" s="231" customFormat="1" ht="30.75" customHeight="1">
      <c r="A114" s="455" t="s">
        <v>287</v>
      </c>
      <c r="B114" s="461" t="s">
        <v>48</v>
      </c>
      <c r="C114" s="287"/>
      <c r="D114" s="293"/>
      <c r="E114" s="415"/>
      <c r="F114" s="290"/>
      <c r="G114" s="477">
        <f>G115+G116</f>
        <v>4.5</v>
      </c>
      <c r="H114" s="486">
        <f aca="true" t="shared" si="16" ref="H114:H120">G114*30</f>
        <v>135</v>
      </c>
      <c r="I114" s="495"/>
      <c r="J114" s="294"/>
      <c r="K114" s="249"/>
      <c r="L114" s="249"/>
      <c r="M114" s="410"/>
      <c r="N114" s="94"/>
      <c r="O114" s="121"/>
      <c r="P114" s="647"/>
      <c r="Q114" s="617"/>
      <c r="R114" s="97"/>
      <c r="S114" s="95"/>
      <c r="T114" s="231">
        <f t="shared" si="14"/>
        <v>0</v>
      </c>
      <c r="U114" s="231">
        <f t="shared" si="15"/>
        <v>0</v>
      </c>
      <c r="Z114" s="578"/>
      <c r="AA114" s="578"/>
      <c r="AB114" s="578"/>
      <c r="AC114" s="578"/>
      <c r="AD114" s="578"/>
      <c r="AE114" s="578"/>
      <c r="AF114" s="570"/>
    </row>
    <row r="115" spans="1:32" s="231" customFormat="1" ht="18">
      <c r="A115" s="455"/>
      <c r="B115" s="407" t="s">
        <v>29</v>
      </c>
      <c r="C115" s="287" t="s">
        <v>163</v>
      </c>
      <c r="D115" s="293"/>
      <c r="E115" s="415" t="s">
        <v>54</v>
      </c>
      <c r="F115" s="471"/>
      <c r="G115" s="477">
        <v>3</v>
      </c>
      <c r="H115" s="486">
        <f t="shared" si="16"/>
        <v>90</v>
      </c>
      <c r="I115" s="495">
        <f>J115+K115+L115</f>
        <v>36</v>
      </c>
      <c r="J115" s="249" t="s">
        <v>86</v>
      </c>
      <c r="K115" s="249" t="s">
        <v>86</v>
      </c>
      <c r="L115" s="249"/>
      <c r="M115" s="410">
        <f>H115-I115</f>
        <v>54</v>
      </c>
      <c r="N115" s="94"/>
      <c r="O115" s="121">
        <f>I115/9</f>
        <v>4</v>
      </c>
      <c r="P115" s="647"/>
      <c r="Q115" s="617"/>
      <c r="R115" s="97"/>
      <c r="S115" s="95"/>
      <c r="T115" s="231">
        <f t="shared" si="14"/>
        <v>0.6</v>
      </c>
      <c r="U115" s="231">
        <f t="shared" si="15"/>
        <v>0.6</v>
      </c>
      <c r="W115" s="567">
        <v>3</v>
      </c>
      <c r="Z115" s="578"/>
      <c r="AA115" s="578"/>
      <c r="AB115" s="578"/>
      <c r="AC115" s="574">
        <f>AC113+R91</f>
        <v>20</v>
      </c>
      <c r="AD115" s="958">
        <f>AD113+S91</f>
        <v>17</v>
      </c>
      <c r="AE115" s="958"/>
      <c r="AF115" s="570"/>
    </row>
    <row r="116" spans="1:32" s="231" customFormat="1" ht="31.5">
      <c r="A116" s="455" t="s">
        <v>288</v>
      </c>
      <c r="B116" s="462" t="s">
        <v>59</v>
      </c>
      <c r="C116" s="287"/>
      <c r="D116" s="293"/>
      <c r="E116" s="415"/>
      <c r="F116" s="472" t="s">
        <v>164</v>
      </c>
      <c r="G116" s="477">
        <v>1.5</v>
      </c>
      <c r="H116" s="486">
        <f t="shared" si="16"/>
        <v>45</v>
      </c>
      <c r="I116" s="495">
        <v>18</v>
      </c>
      <c r="J116" s="249"/>
      <c r="K116" s="249"/>
      <c r="L116" s="249" t="s">
        <v>86</v>
      </c>
      <c r="M116" s="410">
        <f>H116-I116</f>
        <v>27</v>
      </c>
      <c r="N116" s="94"/>
      <c r="O116" s="121"/>
      <c r="P116" s="618">
        <f>I116/9</f>
        <v>2</v>
      </c>
      <c r="Q116" s="617"/>
      <c r="R116" s="97"/>
      <c r="S116" s="95"/>
      <c r="T116" s="231">
        <f t="shared" si="14"/>
        <v>0.6</v>
      </c>
      <c r="U116" s="231">
        <f t="shared" si="15"/>
        <v>0.6</v>
      </c>
      <c r="Z116" s="578"/>
      <c r="AA116" s="578"/>
      <c r="AB116" s="578"/>
      <c r="AC116" s="578"/>
      <c r="AD116" s="578"/>
      <c r="AE116" s="578"/>
      <c r="AF116" s="570"/>
    </row>
    <row r="117" spans="1:33" s="231" customFormat="1" ht="47.25">
      <c r="A117" s="455" t="s">
        <v>289</v>
      </c>
      <c r="B117" s="408" t="s">
        <v>47</v>
      </c>
      <c r="C117" s="287"/>
      <c r="D117" s="293"/>
      <c r="E117" s="415"/>
      <c r="F117" s="471"/>
      <c r="G117" s="477">
        <f>G118+G119+G120</f>
        <v>10.5</v>
      </c>
      <c r="H117" s="486">
        <f t="shared" si="16"/>
        <v>315</v>
      </c>
      <c r="I117" s="495"/>
      <c r="J117" s="249"/>
      <c r="K117" s="249"/>
      <c r="L117" s="249"/>
      <c r="M117" s="410"/>
      <c r="N117" s="94"/>
      <c r="O117" s="121"/>
      <c r="P117" s="647"/>
      <c r="Q117" s="617"/>
      <c r="R117" s="97"/>
      <c r="S117" s="95"/>
      <c r="T117" s="231">
        <f t="shared" si="14"/>
        <v>0</v>
      </c>
      <c r="U117" s="231">
        <f t="shared" si="15"/>
        <v>0</v>
      </c>
      <c r="AA117" s="573"/>
      <c r="AB117" s="573" t="s">
        <v>163</v>
      </c>
      <c r="AC117" s="573" t="s">
        <v>164</v>
      </c>
      <c r="AD117" s="573"/>
      <c r="AE117" s="573"/>
      <c r="AF117" s="573"/>
      <c r="AG117" s="573"/>
    </row>
    <row r="118" spans="1:33" s="231" customFormat="1" ht="18">
      <c r="A118" s="455"/>
      <c r="B118" s="407" t="s">
        <v>191</v>
      </c>
      <c r="C118" s="287"/>
      <c r="D118" s="293"/>
      <c r="E118" s="415"/>
      <c r="F118" s="290"/>
      <c r="G118" s="477">
        <v>6</v>
      </c>
      <c r="H118" s="486">
        <f t="shared" si="16"/>
        <v>180</v>
      </c>
      <c r="I118" s="495"/>
      <c r="J118" s="249"/>
      <c r="K118" s="249"/>
      <c r="L118" s="249"/>
      <c r="M118" s="410"/>
      <c r="N118" s="94"/>
      <c r="O118" s="121"/>
      <c r="P118" s="647"/>
      <c r="Q118" s="96"/>
      <c r="R118" s="5"/>
      <c r="S118" s="95"/>
      <c r="T118" s="231">
        <f t="shared" si="14"/>
        <v>0</v>
      </c>
      <c r="U118" s="231">
        <f t="shared" si="15"/>
        <v>0</v>
      </c>
      <c r="AA118" s="576"/>
      <c r="AB118" s="575">
        <f>O97+O100+O103+O109+O115</f>
        <v>15</v>
      </c>
      <c r="AC118" s="575">
        <f>P106+P116+P119</f>
        <v>12</v>
      </c>
      <c r="AD118" s="576"/>
      <c r="AE118" s="570"/>
      <c r="AF118" s="573"/>
      <c r="AG118" s="573"/>
    </row>
    <row r="119" spans="1:33" s="231" customFormat="1" ht="18">
      <c r="A119" s="455"/>
      <c r="B119" s="407" t="s">
        <v>29</v>
      </c>
      <c r="C119" s="287" t="s">
        <v>164</v>
      </c>
      <c r="D119" s="293"/>
      <c r="E119" s="415"/>
      <c r="F119" s="471"/>
      <c r="G119" s="477">
        <v>3</v>
      </c>
      <c r="H119" s="486">
        <f t="shared" si="16"/>
        <v>90</v>
      </c>
      <c r="I119" s="495">
        <f>J119+K119+L119</f>
        <v>54</v>
      </c>
      <c r="J119" s="255">
        <v>18</v>
      </c>
      <c r="K119" s="255">
        <v>18</v>
      </c>
      <c r="L119" s="255">
        <v>18</v>
      </c>
      <c r="M119" s="410">
        <f>H119-I119</f>
        <v>36</v>
      </c>
      <c r="N119" s="94"/>
      <c r="O119" s="121"/>
      <c r="P119" s="618">
        <v>6</v>
      </c>
      <c r="Q119" s="617"/>
      <c r="R119" s="5"/>
      <c r="S119" s="95"/>
      <c r="T119" s="231">
        <f t="shared" si="14"/>
        <v>0.4</v>
      </c>
      <c r="U119" s="231">
        <f t="shared" si="15"/>
        <v>0.4</v>
      </c>
      <c r="AA119" s="576"/>
      <c r="AB119" s="576"/>
      <c r="AC119" s="576"/>
      <c r="AD119" s="576"/>
      <c r="AE119" s="570"/>
      <c r="AF119" s="573"/>
      <c r="AG119" s="573"/>
    </row>
    <row r="120" spans="1:33" s="231" customFormat="1" ht="47.25">
      <c r="A120" s="455" t="s">
        <v>290</v>
      </c>
      <c r="B120" s="408" t="s">
        <v>60</v>
      </c>
      <c r="C120" s="287"/>
      <c r="D120" s="293"/>
      <c r="E120" s="417"/>
      <c r="F120" s="472">
        <v>3</v>
      </c>
      <c r="G120" s="477">
        <v>1.5</v>
      </c>
      <c r="H120" s="486">
        <f t="shared" si="16"/>
        <v>45</v>
      </c>
      <c r="I120" s="495">
        <f>J120+K120+L120</f>
        <v>15</v>
      </c>
      <c r="J120" s="249"/>
      <c r="K120" s="249"/>
      <c r="L120" s="255">
        <v>15</v>
      </c>
      <c r="M120" s="410">
        <f>H120-I120</f>
        <v>30</v>
      </c>
      <c r="N120" s="94"/>
      <c r="O120" s="121"/>
      <c r="P120" s="618"/>
      <c r="Q120" s="617">
        <v>1</v>
      </c>
      <c r="R120" s="5"/>
      <c r="S120" s="95"/>
      <c r="T120" s="231">
        <f t="shared" si="14"/>
        <v>0.6666666666666666</v>
      </c>
      <c r="U120" s="231">
        <f>M120/H120</f>
        <v>0.6666666666666666</v>
      </c>
      <c r="Z120" s="261"/>
      <c r="AA120" s="576"/>
      <c r="AB120" s="575">
        <f>AB118+O91</f>
        <v>25</v>
      </c>
      <c r="AC120" s="575">
        <f>AC118+P91</f>
        <v>24</v>
      </c>
      <c r="AD120" s="576"/>
      <c r="AE120" s="570"/>
      <c r="AF120" s="573"/>
      <c r="AG120" s="573"/>
    </row>
    <row r="121" spans="1:30" s="231" customFormat="1" ht="31.5">
      <c r="A121" s="455" t="s">
        <v>291</v>
      </c>
      <c r="B121" s="461" t="s">
        <v>45</v>
      </c>
      <c r="C121" s="287"/>
      <c r="D121" s="293"/>
      <c r="E121" s="360"/>
      <c r="F121" s="290"/>
      <c r="G121" s="477">
        <f>G122+G123</f>
        <v>9</v>
      </c>
      <c r="H121" s="486">
        <f t="shared" si="12"/>
        <v>270</v>
      </c>
      <c r="I121" s="495"/>
      <c r="J121" s="249"/>
      <c r="K121" s="249"/>
      <c r="L121" s="249"/>
      <c r="M121" s="410"/>
      <c r="N121" s="94"/>
      <c r="O121" s="121"/>
      <c r="P121" s="647"/>
      <c r="Q121" s="96"/>
      <c r="R121" s="97"/>
      <c r="S121" s="95"/>
      <c r="T121" s="231">
        <f t="shared" si="14"/>
        <v>0</v>
      </c>
      <c r="U121" s="231">
        <f t="shared" si="15"/>
        <v>0</v>
      </c>
      <c r="AA121" s="577"/>
      <c r="AB121" s="577"/>
      <c r="AC121" s="577"/>
      <c r="AD121" s="577"/>
    </row>
    <row r="122" spans="1:21" s="231" customFormat="1" ht="15.75">
      <c r="A122" s="363"/>
      <c r="B122" s="407" t="s">
        <v>191</v>
      </c>
      <c r="C122" s="287"/>
      <c r="D122" s="293"/>
      <c r="E122" s="360"/>
      <c r="F122" s="411"/>
      <c r="G122" s="477">
        <v>6</v>
      </c>
      <c r="H122" s="486">
        <f t="shared" si="12"/>
        <v>180</v>
      </c>
      <c r="I122" s="495"/>
      <c r="J122" s="249"/>
      <c r="K122" s="249"/>
      <c r="L122" s="249"/>
      <c r="M122" s="410"/>
      <c r="N122" s="94"/>
      <c r="O122" s="121"/>
      <c r="P122" s="647"/>
      <c r="Q122" s="96"/>
      <c r="R122" s="97"/>
      <c r="S122" s="95"/>
      <c r="T122" s="231">
        <f t="shared" si="14"/>
        <v>0</v>
      </c>
      <c r="U122" s="230"/>
    </row>
    <row r="123" spans="1:21" s="231" customFormat="1" ht="15.75">
      <c r="A123" s="455"/>
      <c r="B123" s="407" t="s">
        <v>29</v>
      </c>
      <c r="C123" s="287">
        <v>3</v>
      </c>
      <c r="D123" s="293"/>
      <c r="E123" s="360"/>
      <c r="F123" s="411"/>
      <c r="G123" s="477">
        <v>3</v>
      </c>
      <c r="H123" s="486">
        <f t="shared" si="12"/>
        <v>90</v>
      </c>
      <c r="I123" s="495">
        <f>J123+K123+L123</f>
        <v>60</v>
      </c>
      <c r="J123" s="255">
        <v>30</v>
      </c>
      <c r="K123" s="255">
        <v>15</v>
      </c>
      <c r="L123" s="255">
        <v>15</v>
      </c>
      <c r="M123" s="410">
        <f>H123-I123</f>
        <v>30</v>
      </c>
      <c r="N123" s="94"/>
      <c r="O123" s="121"/>
      <c r="P123" s="618"/>
      <c r="Q123" s="617">
        <f>I123/15</f>
        <v>4</v>
      </c>
      <c r="R123" s="97"/>
      <c r="S123" s="95"/>
      <c r="T123" s="231">
        <f t="shared" si="14"/>
        <v>0.3333333333333333</v>
      </c>
      <c r="U123" s="231">
        <f>M123/H123</f>
        <v>0.3333333333333333</v>
      </c>
    </row>
    <row r="124" spans="1:21" s="231" customFormat="1" ht="31.5">
      <c r="A124" s="455" t="s">
        <v>292</v>
      </c>
      <c r="B124" s="461" t="s">
        <v>100</v>
      </c>
      <c r="C124" s="419"/>
      <c r="D124" s="417"/>
      <c r="E124" s="415"/>
      <c r="F124" s="290"/>
      <c r="G124" s="478">
        <f>G125+G126</f>
        <v>9</v>
      </c>
      <c r="H124" s="486">
        <f t="shared" si="12"/>
        <v>270</v>
      </c>
      <c r="I124" s="495"/>
      <c r="J124" s="249"/>
      <c r="K124" s="249"/>
      <c r="L124" s="249"/>
      <c r="M124" s="410"/>
      <c r="N124" s="96"/>
      <c r="O124" s="121"/>
      <c r="P124" s="647"/>
      <c r="Q124" s="617"/>
      <c r="R124" s="121"/>
      <c r="S124" s="95"/>
      <c r="T124" s="231">
        <f t="shared" si="14"/>
        <v>0</v>
      </c>
      <c r="U124" s="230"/>
    </row>
    <row r="125" spans="1:21" s="231" customFormat="1" ht="15.75">
      <c r="A125" s="456"/>
      <c r="B125" s="407" t="s">
        <v>191</v>
      </c>
      <c r="C125" s="419"/>
      <c r="D125" s="417"/>
      <c r="E125" s="415"/>
      <c r="F125" s="471"/>
      <c r="G125" s="478">
        <v>6</v>
      </c>
      <c r="H125" s="486">
        <f t="shared" si="12"/>
        <v>180</v>
      </c>
      <c r="I125" s="342"/>
      <c r="J125" s="249"/>
      <c r="K125" s="249"/>
      <c r="L125" s="249"/>
      <c r="M125" s="581"/>
      <c r="N125" s="96"/>
      <c r="O125" s="121"/>
      <c r="P125" s="647"/>
      <c r="Q125" s="617"/>
      <c r="R125" s="121"/>
      <c r="S125" s="95"/>
      <c r="T125" s="231">
        <f t="shared" si="14"/>
        <v>0</v>
      </c>
      <c r="U125" s="230"/>
    </row>
    <row r="126" spans="1:21" s="231" customFormat="1" ht="15.75">
      <c r="A126" s="456"/>
      <c r="B126" s="407" t="s">
        <v>29</v>
      </c>
      <c r="C126" s="419">
        <v>3</v>
      </c>
      <c r="D126" s="417"/>
      <c r="E126" s="415"/>
      <c r="F126" s="471"/>
      <c r="G126" s="478">
        <v>3</v>
      </c>
      <c r="H126" s="486">
        <f t="shared" si="12"/>
        <v>90</v>
      </c>
      <c r="I126" s="342">
        <f>J126+K126+L126</f>
        <v>60</v>
      </c>
      <c r="J126" s="255">
        <v>30</v>
      </c>
      <c r="K126" s="255">
        <v>15</v>
      </c>
      <c r="L126" s="255">
        <v>15</v>
      </c>
      <c r="M126" s="581">
        <f>H126-I126</f>
        <v>30</v>
      </c>
      <c r="N126" s="96"/>
      <c r="O126" s="121"/>
      <c r="P126" s="647"/>
      <c r="Q126" s="617">
        <f>I126/15</f>
        <v>4</v>
      </c>
      <c r="R126" s="121"/>
      <c r="S126" s="95"/>
      <c r="T126" s="231">
        <f t="shared" si="14"/>
        <v>0.3333333333333333</v>
      </c>
      <c r="U126" s="231">
        <f>M126/H126</f>
        <v>0.3333333333333333</v>
      </c>
    </row>
    <row r="127" spans="1:21" s="231" customFormat="1" ht="15.75">
      <c r="A127" s="456" t="s">
        <v>293</v>
      </c>
      <c r="B127" s="462" t="s">
        <v>46</v>
      </c>
      <c r="C127" s="419"/>
      <c r="D127" s="417"/>
      <c r="E127" s="415"/>
      <c r="F127" s="471"/>
      <c r="G127" s="478">
        <f>G129+G130+G128</f>
        <v>10.5</v>
      </c>
      <c r="H127" s="486">
        <f t="shared" si="12"/>
        <v>315</v>
      </c>
      <c r="I127" s="342"/>
      <c r="J127" s="249"/>
      <c r="K127" s="249"/>
      <c r="L127" s="249"/>
      <c r="M127" s="581"/>
      <c r="N127" s="96"/>
      <c r="O127" s="121"/>
      <c r="P127" s="647"/>
      <c r="Q127" s="617"/>
      <c r="R127" s="121"/>
      <c r="S127" s="95"/>
      <c r="T127" s="231">
        <f t="shared" si="14"/>
        <v>0</v>
      </c>
      <c r="U127" s="230"/>
    </row>
    <row r="128" spans="1:21" s="231" customFormat="1" ht="15.75">
      <c r="A128" s="456"/>
      <c r="B128" s="407" t="s">
        <v>191</v>
      </c>
      <c r="C128" s="419"/>
      <c r="D128" s="417"/>
      <c r="E128" s="415"/>
      <c r="F128" s="471"/>
      <c r="G128" s="478">
        <v>6</v>
      </c>
      <c r="H128" s="486">
        <f t="shared" si="12"/>
        <v>180</v>
      </c>
      <c r="I128" s="342"/>
      <c r="J128" s="249"/>
      <c r="K128" s="249"/>
      <c r="L128" s="249"/>
      <c r="M128" s="581"/>
      <c r="N128" s="96"/>
      <c r="O128" s="121"/>
      <c r="P128" s="647"/>
      <c r="Q128" s="617"/>
      <c r="R128" s="121"/>
      <c r="S128" s="95"/>
      <c r="U128" s="230"/>
    </row>
    <row r="129" spans="1:21" s="231" customFormat="1" ht="15.75">
      <c r="A129" s="363"/>
      <c r="B129" s="463" t="s">
        <v>29</v>
      </c>
      <c r="C129" s="287">
        <v>3</v>
      </c>
      <c r="D129" s="293"/>
      <c r="E129" s="415"/>
      <c r="F129" s="471"/>
      <c r="G129" s="477">
        <v>3</v>
      </c>
      <c r="H129" s="486">
        <f t="shared" si="12"/>
        <v>90</v>
      </c>
      <c r="I129" s="495">
        <f>J129+K129+L129</f>
        <v>60</v>
      </c>
      <c r="J129" s="255">
        <v>30</v>
      </c>
      <c r="K129" s="255">
        <v>15</v>
      </c>
      <c r="L129" s="255">
        <v>15</v>
      </c>
      <c r="M129" s="410">
        <f aca="true" t="shared" si="17" ref="M129:M136">H129-I129</f>
        <v>30</v>
      </c>
      <c r="N129" s="94"/>
      <c r="O129" s="121"/>
      <c r="P129" s="6"/>
      <c r="Q129" s="617">
        <f>I129/15</f>
        <v>4</v>
      </c>
      <c r="R129" s="5"/>
      <c r="S129" s="648"/>
      <c r="T129" s="231">
        <f>M129/H129</f>
        <v>0.3333333333333333</v>
      </c>
      <c r="U129" s="231">
        <f>M129/H129</f>
        <v>0.3333333333333333</v>
      </c>
    </row>
    <row r="130" spans="1:26" s="231" customFormat="1" ht="18.75" customHeight="1">
      <c r="A130" s="455" t="s">
        <v>294</v>
      </c>
      <c r="B130" s="462" t="s">
        <v>61</v>
      </c>
      <c r="C130" s="287"/>
      <c r="D130" s="293"/>
      <c r="E130" s="417" t="s">
        <v>165</v>
      </c>
      <c r="F130" s="290"/>
      <c r="G130" s="477">
        <v>1.5</v>
      </c>
      <c r="H130" s="486">
        <f t="shared" si="12"/>
        <v>45</v>
      </c>
      <c r="I130" s="495">
        <f>J130+K130+L130</f>
        <v>18</v>
      </c>
      <c r="J130" s="293"/>
      <c r="K130" s="294"/>
      <c r="L130" s="255">
        <v>18</v>
      </c>
      <c r="M130" s="410">
        <f t="shared" si="17"/>
        <v>27</v>
      </c>
      <c r="N130" s="94"/>
      <c r="O130" s="121"/>
      <c r="P130" s="647"/>
      <c r="Q130" s="617"/>
      <c r="R130" s="121">
        <f>I130/9</f>
        <v>2</v>
      </c>
      <c r="S130" s="95"/>
      <c r="T130" s="231">
        <f>M130/H130</f>
        <v>0.6</v>
      </c>
      <c r="U130" s="231">
        <f aca="true" t="shared" si="18" ref="U130:U136">M130/H130</f>
        <v>0.6</v>
      </c>
      <c r="Z130" s="261"/>
    </row>
    <row r="131" spans="1:21" s="231" customFormat="1" ht="51" customHeight="1">
      <c r="A131" s="455" t="s">
        <v>295</v>
      </c>
      <c r="B131" s="462" t="s">
        <v>170</v>
      </c>
      <c r="C131" s="287"/>
      <c r="D131" s="293" t="s">
        <v>165</v>
      </c>
      <c r="E131" s="417"/>
      <c r="F131" s="290"/>
      <c r="G131" s="479">
        <v>3</v>
      </c>
      <c r="H131" s="487">
        <f>PRODUCT(G131,30)</f>
        <v>90</v>
      </c>
      <c r="I131" s="341">
        <f>SUM(J131+K131+L131)</f>
        <v>36</v>
      </c>
      <c r="J131" s="416">
        <v>18</v>
      </c>
      <c r="K131" s="288"/>
      <c r="L131" s="288">
        <v>18</v>
      </c>
      <c r="M131" s="365">
        <f t="shared" si="17"/>
        <v>54</v>
      </c>
      <c r="N131" s="94"/>
      <c r="O131" s="121"/>
      <c r="P131" s="647"/>
      <c r="Q131" s="617"/>
      <c r="R131" s="121">
        <f>I131/9</f>
        <v>4</v>
      </c>
      <c r="S131" s="95"/>
      <c r="T131" s="231">
        <f>M131/H131</f>
        <v>0.6</v>
      </c>
      <c r="U131" s="231">
        <f t="shared" si="18"/>
        <v>0.6</v>
      </c>
    </row>
    <row r="132" spans="1:21" s="231" customFormat="1" ht="31.5">
      <c r="A132" s="455" t="s">
        <v>296</v>
      </c>
      <c r="B132" s="462" t="s">
        <v>265</v>
      </c>
      <c r="C132" s="287"/>
      <c r="D132" s="293" t="s">
        <v>166</v>
      </c>
      <c r="E132" s="417"/>
      <c r="F132" s="473"/>
      <c r="G132" s="480">
        <v>3.5</v>
      </c>
      <c r="H132" s="487">
        <f>PRODUCT(G132,30)</f>
        <v>105</v>
      </c>
      <c r="I132" s="341">
        <f>J132+K132+L132</f>
        <v>40</v>
      </c>
      <c r="J132" s="254">
        <v>24</v>
      </c>
      <c r="K132" s="288">
        <v>16</v>
      </c>
      <c r="L132" s="288"/>
      <c r="M132" s="365">
        <f t="shared" si="17"/>
        <v>65</v>
      </c>
      <c r="N132" s="94"/>
      <c r="O132" s="121"/>
      <c r="P132" s="647"/>
      <c r="Q132" s="617"/>
      <c r="R132" s="121"/>
      <c r="S132" s="122">
        <f>I132/8</f>
        <v>5</v>
      </c>
      <c r="T132" s="231">
        <f>M132/H132</f>
        <v>0.6190476190476191</v>
      </c>
      <c r="U132" s="231">
        <f t="shared" si="18"/>
        <v>0.6190476190476191</v>
      </c>
    </row>
    <row r="133" spans="1:26" s="231" customFormat="1" ht="31.5">
      <c r="A133" s="455" t="s">
        <v>299</v>
      </c>
      <c r="B133" s="461" t="s">
        <v>297</v>
      </c>
      <c r="C133" s="287"/>
      <c r="D133" s="293"/>
      <c r="E133" s="417"/>
      <c r="F133" s="473"/>
      <c r="G133" s="477">
        <f>G134+G135</f>
        <v>4.5</v>
      </c>
      <c r="H133" s="487">
        <f>G133*30</f>
        <v>135</v>
      </c>
      <c r="I133" s="341"/>
      <c r="J133" s="288"/>
      <c r="K133" s="288"/>
      <c r="L133" s="288"/>
      <c r="M133" s="365"/>
      <c r="N133" s="94"/>
      <c r="O133" s="121"/>
      <c r="P133" s="647"/>
      <c r="Q133" s="617"/>
      <c r="R133" s="121"/>
      <c r="S133" s="122"/>
      <c r="U133" s="231">
        <f t="shared" si="18"/>
        <v>0</v>
      </c>
      <c r="Z133" s="261"/>
    </row>
    <row r="134" spans="1:21" s="231" customFormat="1" ht="15.75">
      <c r="A134" s="455"/>
      <c r="B134" s="407" t="s">
        <v>29</v>
      </c>
      <c r="C134" s="287"/>
      <c r="D134" s="293" t="s">
        <v>165</v>
      </c>
      <c r="E134" s="311"/>
      <c r="F134" s="312"/>
      <c r="G134" s="477">
        <v>3</v>
      </c>
      <c r="H134" s="486">
        <f>G134*30</f>
        <v>90</v>
      </c>
      <c r="I134" s="495">
        <v>36</v>
      </c>
      <c r="J134" s="582"/>
      <c r="K134" s="278"/>
      <c r="L134" s="278">
        <v>36</v>
      </c>
      <c r="M134" s="406">
        <f t="shared" si="17"/>
        <v>54</v>
      </c>
      <c r="N134" s="93"/>
      <c r="O134" s="598"/>
      <c r="P134" s="649"/>
      <c r="Q134" s="617"/>
      <c r="R134" s="121">
        <f>I134/9</f>
        <v>4</v>
      </c>
      <c r="S134" s="122"/>
      <c r="T134" s="231">
        <f>M134/H134</f>
        <v>0.6</v>
      </c>
      <c r="U134" s="231">
        <f t="shared" si="18"/>
        <v>0.6</v>
      </c>
    </row>
    <row r="135" spans="1:21" s="231" customFormat="1" ht="31.5">
      <c r="A135" s="455" t="s">
        <v>300</v>
      </c>
      <c r="B135" s="461" t="s">
        <v>298</v>
      </c>
      <c r="C135" s="287"/>
      <c r="D135" s="293"/>
      <c r="E135" s="311"/>
      <c r="F135" s="474" t="s">
        <v>166</v>
      </c>
      <c r="G135" s="477">
        <v>1.5</v>
      </c>
      <c r="H135" s="486">
        <f>G135*30</f>
        <v>45</v>
      </c>
      <c r="I135" s="495">
        <v>16</v>
      </c>
      <c r="J135" s="582"/>
      <c r="K135" s="278"/>
      <c r="L135" s="278">
        <v>16</v>
      </c>
      <c r="M135" s="406">
        <f t="shared" si="17"/>
        <v>29</v>
      </c>
      <c r="N135" s="93"/>
      <c r="O135" s="598"/>
      <c r="P135" s="649"/>
      <c r="Q135" s="617"/>
      <c r="R135" s="121"/>
      <c r="S135" s="122">
        <f>I135/8</f>
        <v>2</v>
      </c>
      <c r="U135" s="231">
        <f t="shared" si="18"/>
        <v>0.6444444444444445</v>
      </c>
    </row>
    <row r="136" spans="1:21" s="231" customFormat="1" ht="20.25" customHeight="1">
      <c r="A136" s="455" t="s">
        <v>301</v>
      </c>
      <c r="B136" s="408" t="s">
        <v>44</v>
      </c>
      <c r="C136" s="287" t="s">
        <v>166</v>
      </c>
      <c r="D136" s="293"/>
      <c r="E136" s="360"/>
      <c r="F136" s="411"/>
      <c r="G136" s="477">
        <v>3</v>
      </c>
      <c r="H136" s="486">
        <f>G136*30</f>
        <v>90</v>
      </c>
      <c r="I136" s="495">
        <f>J136+K136+L136</f>
        <v>32</v>
      </c>
      <c r="J136" s="278">
        <v>16</v>
      </c>
      <c r="K136" s="416"/>
      <c r="L136" s="278">
        <v>16</v>
      </c>
      <c r="M136" s="584">
        <f t="shared" si="17"/>
        <v>58</v>
      </c>
      <c r="N136" s="93"/>
      <c r="O136" s="598"/>
      <c r="P136" s="649"/>
      <c r="Q136" s="96"/>
      <c r="R136" s="97"/>
      <c r="S136" s="122">
        <f>I136/8</f>
        <v>4</v>
      </c>
      <c r="T136" s="231">
        <f>M136/H136</f>
        <v>0.6444444444444445</v>
      </c>
      <c r="U136" s="231">
        <f t="shared" si="18"/>
        <v>0.6444444444444445</v>
      </c>
    </row>
    <row r="137" spans="1:21" s="231" customFormat="1" ht="46.5" customHeight="1">
      <c r="A137" s="455" t="s">
        <v>302</v>
      </c>
      <c r="B137" s="408" t="s">
        <v>267</v>
      </c>
      <c r="C137" s="287"/>
      <c r="D137" s="288" t="s">
        <v>165</v>
      </c>
      <c r="E137" s="254"/>
      <c r="F137" s="365"/>
      <c r="G137" s="479">
        <v>3</v>
      </c>
      <c r="H137" s="487">
        <f>PRODUCT(G137,30)</f>
        <v>90</v>
      </c>
      <c r="I137" s="341">
        <f>J137+K137+L137</f>
        <v>36</v>
      </c>
      <c r="J137" s="416">
        <v>18</v>
      </c>
      <c r="K137" s="288">
        <v>18</v>
      </c>
      <c r="L137" s="288"/>
      <c r="M137" s="365">
        <f>H137-I137</f>
        <v>54</v>
      </c>
      <c r="N137" s="650"/>
      <c r="O137" s="651"/>
      <c r="P137" s="652"/>
      <c r="Q137" s="650"/>
      <c r="R137" s="5">
        <f>I137/9</f>
        <v>4</v>
      </c>
      <c r="S137" s="126"/>
      <c r="U137" s="231">
        <f>M137/H137</f>
        <v>0.6</v>
      </c>
    </row>
    <row r="138" spans="1:19" s="231" customFormat="1" ht="46.5" customHeight="1">
      <c r="A138" s="455" t="s">
        <v>303</v>
      </c>
      <c r="B138" s="408" t="s">
        <v>145</v>
      </c>
      <c r="C138" s="287"/>
      <c r="D138" s="254" t="s">
        <v>166</v>
      </c>
      <c r="E138" s="254"/>
      <c r="F138" s="365"/>
      <c r="G138" s="477">
        <v>3</v>
      </c>
      <c r="H138" s="487">
        <f>PRODUCT(G138,30)</f>
        <v>90</v>
      </c>
      <c r="I138" s="341">
        <f>SUM(J138+K138+L138)</f>
        <v>32</v>
      </c>
      <c r="J138" s="254">
        <v>16</v>
      </c>
      <c r="K138" s="254">
        <v>16</v>
      </c>
      <c r="L138" s="288"/>
      <c r="M138" s="365">
        <f>H138-I138</f>
        <v>58</v>
      </c>
      <c r="N138" s="650"/>
      <c r="O138" s="651"/>
      <c r="P138" s="652"/>
      <c r="Q138" s="650"/>
      <c r="R138" s="5"/>
      <c r="S138" s="126">
        <f>I138/8</f>
        <v>4</v>
      </c>
    </row>
    <row r="139" spans="1:28" s="394" customFormat="1" ht="31.5">
      <c r="A139" s="363" t="s">
        <v>304</v>
      </c>
      <c r="B139" s="412" t="s">
        <v>120</v>
      </c>
      <c r="C139" s="248"/>
      <c r="D139" s="254"/>
      <c r="E139" s="254"/>
      <c r="F139" s="475"/>
      <c r="G139" s="477">
        <f>G141+G142+G140</f>
        <v>6</v>
      </c>
      <c r="H139" s="488">
        <f aca="true" t="shared" si="19" ref="H139:H192">G139*30</f>
        <v>180</v>
      </c>
      <c r="I139" s="495">
        <f>I141+I142</f>
        <v>34</v>
      </c>
      <c r="J139" s="416">
        <f>J141+J142</f>
        <v>17</v>
      </c>
      <c r="K139" s="416">
        <f>K141+K142</f>
        <v>17</v>
      </c>
      <c r="L139" s="416"/>
      <c r="M139" s="426">
        <f>M141+M142</f>
        <v>56</v>
      </c>
      <c r="N139" s="26"/>
      <c r="O139" s="3"/>
      <c r="P139" s="39"/>
      <c r="Q139" s="26"/>
      <c r="R139" s="134"/>
      <c r="S139" s="653"/>
      <c r="U139" s="231">
        <f>M139/H139</f>
        <v>0.3111111111111111</v>
      </c>
      <c r="AB139" s="425"/>
    </row>
    <row r="140" spans="1:28" s="394" customFormat="1" ht="15.75">
      <c r="A140" s="363"/>
      <c r="B140" s="407" t="s">
        <v>191</v>
      </c>
      <c r="C140" s="248"/>
      <c r="D140" s="254"/>
      <c r="E140" s="254"/>
      <c r="F140" s="475"/>
      <c r="G140" s="477">
        <v>3</v>
      </c>
      <c r="H140" s="488">
        <f>G140*30</f>
        <v>90</v>
      </c>
      <c r="I140" s="495"/>
      <c r="J140" s="416"/>
      <c r="K140" s="416"/>
      <c r="L140" s="416"/>
      <c r="M140" s="426"/>
      <c r="N140" s="26"/>
      <c r="O140" s="3"/>
      <c r="P140" s="39"/>
      <c r="Q140" s="26"/>
      <c r="R140" s="134"/>
      <c r="S140" s="653"/>
      <c r="U140" s="231">
        <f aca="true" t="shared" si="20" ref="U140:U147">M140/H140</f>
        <v>0</v>
      </c>
      <c r="AB140" s="425"/>
    </row>
    <row r="141" spans="1:28" s="394" customFormat="1" ht="15.75">
      <c r="A141" s="363"/>
      <c r="B141" s="407" t="s">
        <v>29</v>
      </c>
      <c r="C141" s="248"/>
      <c r="D141" s="254"/>
      <c r="E141" s="254"/>
      <c r="F141" s="475"/>
      <c r="G141" s="477">
        <v>1.5</v>
      </c>
      <c r="H141" s="488">
        <f t="shared" si="19"/>
        <v>45</v>
      </c>
      <c r="I141" s="495">
        <f>J141+K141+L141</f>
        <v>18</v>
      </c>
      <c r="J141" s="278">
        <v>9</v>
      </c>
      <c r="K141" s="254">
        <v>9</v>
      </c>
      <c r="L141" s="254"/>
      <c r="M141" s="365">
        <f>H141-I141</f>
        <v>27</v>
      </c>
      <c r="N141" s="26"/>
      <c r="O141" s="3"/>
      <c r="P141" s="39"/>
      <c r="Q141" s="26"/>
      <c r="R141" s="3">
        <v>2</v>
      </c>
      <c r="S141" s="653"/>
      <c r="U141" s="231">
        <f t="shared" si="20"/>
        <v>0.6</v>
      </c>
      <c r="W141" s="427"/>
      <c r="X141" s="427"/>
      <c r="AB141" s="425"/>
    </row>
    <row r="142" spans="1:24" s="394" customFormat="1" ht="15.75">
      <c r="A142" s="363"/>
      <c r="B142" s="407" t="s">
        <v>29</v>
      </c>
      <c r="C142" s="248" t="s">
        <v>166</v>
      </c>
      <c r="D142" s="254"/>
      <c r="E142" s="254"/>
      <c r="F142" s="333"/>
      <c r="G142" s="477">
        <v>1.5</v>
      </c>
      <c r="H142" s="488">
        <f t="shared" si="19"/>
        <v>45</v>
      </c>
      <c r="I142" s="248">
        <f>J142+K142</f>
        <v>16</v>
      </c>
      <c r="J142" s="254">
        <v>8</v>
      </c>
      <c r="K142" s="254">
        <v>8</v>
      </c>
      <c r="L142" s="254"/>
      <c r="M142" s="365">
        <f>H142-I142</f>
        <v>29</v>
      </c>
      <c r="N142" s="26"/>
      <c r="O142" s="3"/>
      <c r="P142" s="39"/>
      <c r="Q142" s="26"/>
      <c r="R142" s="3"/>
      <c r="S142" s="87">
        <v>2</v>
      </c>
      <c r="U142" s="231">
        <f t="shared" si="20"/>
        <v>0.6444444444444445</v>
      </c>
      <c r="W142" s="427"/>
      <c r="X142" s="427"/>
    </row>
    <row r="143" spans="1:21" s="394" customFormat="1" ht="29.25" customHeight="1">
      <c r="A143" s="363" t="s">
        <v>305</v>
      </c>
      <c r="B143" s="412" t="s">
        <v>122</v>
      </c>
      <c r="C143" s="248"/>
      <c r="D143" s="254"/>
      <c r="E143" s="254"/>
      <c r="F143" s="475"/>
      <c r="G143" s="477">
        <f>G144+G145</f>
        <v>5.5</v>
      </c>
      <c r="H143" s="488">
        <f t="shared" si="19"/>
        <v>165</v>
      </c>
      <c r="I143" s="248"/>
      <c r="J143" s="254"/>
      <c r="K143" s="254"/>
      <c r="L143" s="254"/>
      <c r="M143" s="410"/>
      <c r="N143" s="26"/>
      <c r="O143" s="3"/>
      <c r="P143" s="39"/>
      <c r="Q143" s="26"/>
      <c r="R143" s="3"/>
      <c r="S143" s="653"/>
      <c r="U143" s="231">
        <f t="shared" si="20"/>
        <v>0</v>
      </c>
    </row>
    <row r="144" spans="1:21" s="394" customFormat="1" ht="15.75">
      <c r="A144" s="363"/>
      <c r="B144" s="407" t="s">
        <v>191</v>
      </c>
      <c r="C144" s="248"/>
      <c r="D144" s="254"/>
      <c r="E144" s="254"/>
      <c r="F144" s="475"/>
      <c r="G144" s="477">
        <v>3</v>
      </c>
      <c r="H144" s="488">
        <f t="shared" si="19"/>
        <v>90</v>
      </c>
      <c r="I144" s="248"/>
      <c r="J144" s="254"/>
      <c r="K144" s="254"/>
      <c r="L144" s="254"/>
      <c r="M144" s="410"/>
      <c r="N144" s="26"/>
      <c r="O144" s="3"/>
      <c r="P144" s="39"/>
      <c r="Q144" s="26"/>
      <c r="R144" s="3"/>
      <c r="S144" s="653"/>
      <c r="U144" s="231">
        <f t="shared" si="20"/>
        <v>0</v>
      </c>
    </row>
    <row r="145" spans="1:21" s="394" customFormat="1" ht="15.75">
      <c r="A145" s="363"/>
      <c r="B145" s="407" t="s">
        <v>29</v>
      </c>
      <c r="C145" s="248" t="s">
        <v>165</v>
      </c>
      <c r="D145" s="254"/>
      <c r="E145" s="254"/>
      <c r="F145" s="475"/>
      <c r="G145" s="477">
        <v>2.5</v>
      </c>
      <c r="H145" s="488">
        <f t="shared" si="19"/>
        <v>75</v>
      </c>
      <c r="I145" s="248">
        <f>J145+K145+L145</f>
        <v>45</v>
      </c>
      <c r="J145" s="254">
        <v>36</v>
      </c>
      <c r="K145" s="254">
        <v>9</v>
      </c>
      <c r="L145" s="254"/>
      <c r="M145" s="410">
        <f>H145-I145</f>
        <v>30</v>
      </c>
      <c r="N145" s="26"/>
      <c r="O145" s="3"/>
      <c r="P145" s="39"/>
      <c r="Q145" s="26"/>
      <c r="R145" s="3">
        <v>5</v>
      </c>
      <c r="S145" s="653"/>
      <c r="U145" s="231">
        <f t="shared" si="20"/>
        <v>0.4</v>
      </c>
    </row>
    <row r="146" spans="1:21" s="394" customFormat="1" ht="31.5">
      <c r="A146" s="363" t="s">
        <v>306</v>
      </c>
      <c r="B146" s="461" t="s">
        <v>123</v>
      </c>
      <c r="C146" s="248"/>
      <c r="D146" s="254"/>
      <c r="E146" s="254"/>
      <c r="F146" s="333"/>
      <c r="G146" s="477">
        <f>G147+G148+G149</f>
        <v>12</v>
      </c>
      <c r="H146" s="488">
        <f t="shared" si="19"/>
        <v>360</v>
      </c>
      <c r="I146" s="248"/>
      <c r="J146" s="254"/>
      <c r="K146" s="254"/>
      <c r="L146" s="254"/>
      <c r="M146" s="365"/>
      <c r="N146" s="26"/>
      <c r="O146" s="3"/>
      <c r="P146" s="39"/>
      <c r="Q146" s="26"/>
      <c r="R146" s="134"/>
      <c r="S146" s="653"/>
      <c r="U146" s="231">
        <f t="shared" si="20"/>
        <v>0</v>
      </c>
    </row>
    <row r="147" spans="1:21" s="394" customFormat="1" ht="15.75">
      <c r="A147" s="363"/>
      <c r="B147" s="407" t="s">
        <v>191</v>
      </c>
      <c r="C147" s="248"/>
      <c r="D147" s="254"/>
      <c r="E147" s="254"/>
      <c r="F147" s="333"/>
      <c r="G147" s="477">
        <v>6</v>
      </c>
      <c r="H147" s="488">
        <f t="shared" si="19"/>
        <v>180</v>
      </c>
      <c r="I147" s="248"/>
      <c r="J147" s="254"/>
      <c r="K147" s="254"/>
      <c r="L147" s="254"/>
      <c r="M147" s="365"/>
      <c r="N147" s="26"/>
      <c r="O147" s="3"/>
      <c r="P147" s="39"/>
      <c r="Q147" s="26"/>
      <c r="R147" s="134"/>
      <c r="S147" s="653"/>
      <c r="U147" s="231">
        <f t="shared" si="20"/>
        <v>0</v>
      </c>
    </row>
    <row r="148" spans="1:19" s="394" customFormat="1" ht="15.75">
      <c r="A148" s="363"/>
      <c r="B148" s="407" t="s">
        <v>29</v>
      </c>
      <c r="C148" s="248">
        <v>3</v>
      </c>
      <c r="D148" s="254"/>
      <c r="E148" s="254"/>
      <c r="F148" s="333"/>
      <c r="G148" s="477">
        <v>5</v>
      </c>
      <c r="H148" s="488">
        <f t="shared" si="19"/>
        <v>150</v>
      </c>
      <c r="I148" s="248">
        <f>J148+K148+L148</f>
        <v>60</v>
      </c>
      <c r="J148" s="254">
        <v>30</v>
      </c>
      <c r="K148" s="254">
        <v>15</v>
      </c>
      <c r="L148" s="254">
        <v>15</v>
      </c>
      <c r="M148" s="365">
        <f>H148-I148</f>
        <v>90</v>
      </c>
      <c r="N148" s="26"/>
      <c r="O148" s="3"/>
      <c r="P148" s="39"/>
      <c r="Q148" s="26">
        <v>4</v>
      </c>
      <c r="R148" s="134"/>
      <c r="S148" s="653"/>
    </row>
    <row r="149" spans="1:19" s="394" customFormat="1" ht="31.5">
      <c r="A149" s="363" t="s">
        <v>307</v>
      </c>
      <c r="B149" s="412" t="s">
        <v>212</v>
      </c>
      <c r="C149" s="248"/>
      <c r="D149" s="254"/>
      <c r="E149" s="254"/>
      <c r="F149" s="475" t="s">
        <v>165</v>
      </c>
      <c r="G149" s="477">
        <v>1</v>
      </c>
      <c r="H149" s="488">
        <f t="shared" si="19"/>
        <v>30</v>
      </c>
      <c r="I149" s="248">
        <v>10</v>
      </c>
      <c r="J149" s="278"/>
      <c r="K149" s="254"/>
      <c r="L149" s="254">
        <v>10</v>
      </c>
      <c r="M149" s="365">
        <f>H149-I149</f>
        <v>20</v>
      </c>
      <c r="N149" s="26"/>
      <c r="O149" s="3"/>
      <c r="P149" s="39"/>
      <c r="Q149" s="26"/>
      <c r="R149" s="3">
        <v>1</v>
      </c>
      <c r="S149" s="653"/>
    </row>
    <row r="150" spans="1:19" s="394" customFormat="1" ht="28.5" customHeight="1">
      <c r="A150" s="363" t="s">
        <v>308</v>
      </c>
      <c r="B150" s="461" t="s">
        <v>124</v>
      </c>
      <c r="C150" s="248"/>
      <c r="D150" s="254"/>
      <c r="E150" s="254"/>
      <c r="F150" s="333"/>
      <c r="G150" s="477">
        <f>G151+G152+G153</f>
        <v>9</v>
      </c>
      <c r="H150" s="488">
        <f t="shared" si="19"/>
        <v>270</v>
      </c>
      <c r="I150" s="248"/>
      <c r="J150" s="254"/>
      <c r="K150" s="254"/>
      <c r="L150" s="254"/>
      <c r="M150" s="365"/>
      <c r="N150" s="26"/>
      <c r="O150" s="3"/>
      <c r="P150" s="39"/>
      <c r="Q150" s="26"/>
      <c r="R150" s="3"/>
      <c r="S150" s="634"/>
    </row>
    <row r="151" spans="1:19" s="394" customFormat="1" ht="21.75" customHeight="1">
      <c r="A151" s="363"/>
      <c r="B151" s="407" t="s">
        <v>191</v>
      </c>
      <c r="C151" s="248"/>
      <c r="D151" s="254"/>
      <c r="E151" s="254"/>
      <c r="F151" s="333"/>
      <c r="G151" s="477">
        <v>4</v>
      </c>
      <c r="H151" s="488">
        <f>G151*30</f>
        <v>120</v>
      </c>
      <c r="I151" s="248"/>
      <c r="J151" s="254"/>
      <c r="K151" s="254"/>
      <c r="L151" s="254"/>
      <c r="M151" s="365"/>
      <c r="N151" s="26"/>
      <c r="O151" s="3"/>
      <c r="P151" s="39"/>
      <c r="Q151" s="26"/>
      <c r="R151" s="3"/>
      <c r="S151" s="634"/>
    </row>
    <row r="152" spans="1:19" s="394" customFormat="1" ht="13.5" customHeight="1">
      <c r="A152" s="363"/>
      <c r="B152" s="407" t="s">
        <v>29</v>
      </c>
      <c r="C152" s="248"/>
      <c r="D152" s="254"/>
      <c r="E152" s="254"/>
      <c r="F152" s="333"/>
      <c r="G152" s="477">
        <v>2.5</v>
      </c>
      <c r="H152" s="488">
        <f t="shared" si="19"/>
        <v>75</v>
      </c>
      <c r="I152" s="248">
        <f>J152+K152</f>
        <v>27</v>
      </c>
      <c r="J152" s="254">
        <v>27</v>
      </c>
      <c r="K152" s="254"/>
      <c r="L152" s="254"/>
      <c r="M152" s="365">
        <f>H152-I152</f>
        <v>48</v>
      </c>
      <c r="N152" s="26"/>
      <c r="O152" s="3"/>
      <c r="P152" s="39"/>
      <c r="Q152" s="26"/>
      <c r="R152" s="3">
        <v>3</v>
      </c>
      <c r="S152" s="64"/>
    </row>
    <row r="153" spans="1:19" s="394" customFormat="1" ht="15.75">
      <c r="A153" s="363"/>
      <c r="B153" s="407" t="s">
        <v>29</v>
      </c>
      <c r="C153" s="248" t="s">
        <v>166</v>
      </c>
      <c r="D153" s="418"/>
      <c r="E153" s="254"/>
      <c r="F153" s="333"/>
      <c r="G153" s="477">
        <v>2.5</v>
      </c>
      <c r="H153" s="488">
        <f t="shared" si="19"/>
        <v>75</v>
      </c>
      <c r="I153" s="248">
        <f>J153+K153</f>
        <v>32</v>
      </c>
      <c r="J153" s="254">
        <v>24</v>
      </c>
      <c r="K153" s="254">
        <v>8</v>
      </c>
      <c r="L153" s="254"/>
      <c r="M153" s="365">
        <f>H153-I153</f>
        <v>43</v>
      </c>
      <c r="N153" s="26"/>
      <c r="O153" s="3"/>
      <c r="P153" s="39"/>
      <c r="Q153" s="26"/>
      <c r="R153" s="3"/>
      <c r="S153" s="64">
        <v>4</v>
      </c>
    </row>
    <row r="154" spans="1:19" s="394" customFormat="1" ht="31.5">
      <c r="A154" s="363" t="s">
        <v>309</v>
      </c>
      <c r="B154" s="461" t="s">
        <v>220</v>
      </c>
      <c r="C154" s="248"/>
      <c r="D154" s="418"/>
      <c r="E154" s="254"/>
      <c r="F154" s="333"/>
      <c r="G154" s="477">
        <f>G155+G156</f>
        <v>3.5</v>
      </c>
      <c r="H154" s="477">
        <f aca="true" t="shared" si="21" ref="H154:M154">H155+H156</f>
        <v>105</v>
      </c>
      <c r="I154" s="409">
        <f t="shared" si="21"/>
        <v>18</v>
      </c>
      <c r="J154" s="258">
        <f t="shared" si="21"/>
        <v>9</v>
      </c>
      <c r="K154" s="258">
        <f t="shared" si="21"/>
        <v>9</v>
      </c>
      <c r="L154" s="258">
        <f t="shared" si="21"/>
        <v>0</v>
      </c>
      <c r="M154" s="499">
        <f t="shared" si="21"/>
        <v>27</v>
      </c>
      <c r="N154" s="26"/>
      <c r="O154" s="3"/>
      <c r="P154" s="39"/>
      <c r="Q154" s="26"/>
      <c r="R154" s="3"/>
      <c r="S154" s="64"/>
    </row>
    <row r="155" spans="1:19" s="394" customFormat="1" ht="15.75">
      <c r="A155" s="363"/>
      <c r="B155" s="407" t="s">
        <v>191</v>
      </c>
      <c r="C155" s="248"/>
      <c r="D155" s="418"/>
      <c r="E155" s="254"/>
      <c r="F155" s="333"/>
      <c r="G155" s="477">
        <v>2</v>
      </c>
      <c r="H155" s="488">
        <f>G155*30</f>
        <v>60</v>
      </c>
      <c r="I155" s="248"/>
      <c r="J155" s="254"/>
      <c r="K155" s="254"/>
      <c r="L155" s="254"/>
      <c r="M155" s="365"/>
      <c r="N155" s="26"/>
      <c r="O155" s="3"/>
      <c r="P155" s="39"/>
      <c r="Q155" s="26"/>
      <c r="R155" s="3"/>
      <c r="S155" s="64"/>
    </row>
    <row r="156" spans="1:19" s="394" customFormat="1" ht="15.75">
      <c r="A156" s="363"/>
      <c r="B156" s="407" t="s">
        <v>29</v>
      </c>
      <c r="C156" s="248"/>
      <c r="D156" s="428" t="s">
        <v>163</v>
      </c>
      <c r="E156" s="254"/>
      <c r="F156" s="333"/>
      <c r="G156" s="477">
        <v>1.5</v>
      </c>
      <c r="H156" s="488">
        <f>G156*30</f>
        <v>45</v>
      </c>
      <c r="I156" s="248">
        <f>J156+K156</f>
        <v>18</v>
      </c>
      <c r="J156" s="254">
        <v>9</v>
      </c>
      <c r="K156" s="254">
        <v>9</v>
      </c>
      <c r="L156" s="254"/>
      <c r="M156" s="365">
        <f>H156-I156</f>
        <v>27</v>
      </c>
      <c r="N156" s="26"/>
      <c r="O156" s="3">
        <v>2</v>
      </c>
      <c r="P156" s="39"/>
      <c r="Q156" s="26"/>
      <c r="R156" s="3"/>
      <c r="S156" s="64"/>
    </row>
    <row r="157" spans="1:19" s="394" customFormat="1" ht="15.75">
      <c r="A157" s="363" t="s">
        <v>310</v>
      </c>
      <c r="B157" s="461" t="s">
        <v>213</v>
      </c>
      <c r="C157" s="248"/>
      <c r="D157" s="254">
        <v>3</v>
      </c>
      <c r="E157" s="254"/>
      <c r="F157" s="333"/>
      <c r="G157" s="477">
        <v>3</v>
      </c>
      <c r="H157" s="488">
        <f t="shared" si="19"/>
        <v>90</v>
      </c>
      <c r="I157" s="248">
        <f>J157+K157</f>
        <v>45</v>
      </c>
      <c r="J157" s="254">
        <v>30</v>
      </c>
      <c r="K157" s="254">
        <v>15</v>
      </c>
      <c r="L157" s="254"/>
      <c r="M157" s="365">
        <f>H157-I157</f>
        <v>45</v>
      </c>
      <c r="N157" s="26"/>
      <c r="O157" s="3"/>
      <c r="P157" s="39"/>
      <c r="Q157" s="26">
        <v>3</v>
      </c>
      <c r="R157" s="3"/>
      <c r="S157" s="64"/>
    </row>
    <row r="158" spans="1:19" s="394" customFormat="1" ht="31.5">
      <c r="A158" s="363" t="s">
        <v>311</v>
      </c>
      <c r="B158" s="412" t="s">
        <v>125</v>
      </c>
      <c r="C158" s="248"/>
      <c r="D158" s="254"/>
      <c r="E158" s="254"/>
      <c r="F158" s="475"/>
      <c r="G158" s="477">
        <f>G159+G160</f>
        <v>8</v>
      </c>
      <c r="H158" s="488">
        <f t="shared" si="19"/>
        <v>240</v>
      </c>
      <c r="I158" s="248"/>
      <c r="J158" s="278"/>
      <c r="K158" s="254"/>
      <c r="L158" s="254"/>
      <c r="M158" s="365"/>
      <c r="N158" s="26"/>
      <c r="O158" s="3"/>
      <c r="P158" s="39"/>
      <c r="Q158" s="26"/>
      <c r="R158" s="3"/>
      <c r="S158" s="634"/>
    </row>
    <row r="159" spans="1:19" s="394" customFormat="1" ht="15.75">
      <c r="A159" s="363"/>
      <c r="B159" s="464" t="s">
        <v>191</v>
      </c>
      <c r="C159" s="248"/>
      <c r="D159" s="254"/>
      <c r="E159" s="254"/>
      <c r="F159" s="475"/>
      <c r="G159" s="477">
        <v>4</v>
      </c>
      <c r="H159" s="488">
        <f t="shared" si="19"/>
        <v>120</v>
      </c>
      <c r="I159" s="248"/>
      <c r="J159" s="278"/>
      <c r="K159" s="254"/>
      <c r="L159" s="254"/>
      <c r="M159" s="365"/>
      <c r="N159" s="26"/>
      <c r="O159" s="3"/>
      <c r="P159" s="39"/>
      <c r="Q159" s="26"/>
      <c r="R159" s="3"/>
      <c r="S159" s="634"/>
    </row>
    <row r="160" spans="1:19" s="394" customFormat="1" ht="15.75">
      <c r="A160" s="363"/>
      <c r="B160" s="464" t="s">
        <v>29</v>
      </c>
      <c r="C160" s="248"/>
      <c r="D160" s="254"/>
      <c r="E160" s="254"/>
      <c r="F160" s="333"/>
      <c r="G160" s="477">
        <f>G161+G162+G163</f>
        <v>4</v>
      </c>
      <c r="H160" s="488">
        <f t="shared" si="19"/>
        <v>120</v>
      </c>
      <c r="I160" s="248">
        <f>J160+L160+K160</f>
        <v>67</v>
      </c>
      <c r="J160" s="254">
        <f>J161+J162</f>
        <v>33</v>
      </c>
      <c r="K160" s="254">
        <f>K161+K162</f>
        <v>15</v>
      </c>
      <c r="L160" s="254">
        <f>L161+L162+L163</f>
        <v>19</v>
      </c>
      <c r="M160" s="365">
        <f>H160-I160</f>
        <v>53</v>
      </c>
      <c r="N160" s="26"/>
      <c r="O160" s="3"/>
      <c r="P160" s="39"/>
      <c r="Q160" s="26"/>
      <c r="R160" s="3"/>
      <c r="S160" s="634"/>
    </row>
    <row r="161" spans="1:19" s="394" customFormat="1" ht="15.75">
      <c r="A161" s="363" t="s">
        <v>312</v>
      </c>
      <c r="B161" s="412" t="s">
        <v>175</v>
      </c>
      <c r="C161" s="248"/>
      <c r="D161" s="254">
        <v>3</v>
      </c>
      <c r="E161" s="254"/>
      <c r="F161" s="475"/>
      <c r="G161" s="481">
        <v>1.5</v>
      </c>
      <c r="H161" s="488">
        <f t="shared" si="19"/>
        <v>45</v>
      </c>
      <c r="I161" s="248">
        <f>J161+K161+L161</f>
        <v>30</v>
      </c>
      <c r="J161" s="254">
        <v>15</v>
      </c>
      <c r="K161" s="254">
        <v>15</v>
      </c>
      <c r="L161" s="254"/>
      <c r="M161" s="365">
        <f>H161-I161</f>
        <v>15</v>
      </c>
      <c r="N161" s="26"/>
      <c r="O161" s="3"/>
      <c r="P161" s="39"/>
      <c r="Q161" s="26">
        <v>2</v>
      </c>
      <c r="R161" s="3"/>
      <c r="S161" s="64"/>
    </row>
    <row r="162" spans="1:19" s="394" customFormat="1" ht="15.75">
      <c r="A162" s="363"/>
      <c r="B162" s="464" t="s">
        <v>29</v>
      </c>
      <c r="C162" s="248" t="s">
        <v>165</v>
      </c>
      <c r="D162" s="254"/>
      <c r="E162" s="254"/>
      <c r="F162" s="475"/>
      <c r="G162" s="481">
        <v>1.5</v>
      </c>
      <c r="H162" s="488">
        <f t="shared" si="19"/>
        <v>45</v>
      </c>
      <c r="I162" s="248">
        <f>J162+L162</f>
        <v>27</v>
      </c>
      <c r="J162" s="254">
        <v>18</v>
      </c>
      <c r="K162" s="254"/>
      <c r="L162" s="254">
        <v>9</v>
      </c>
      <c r="M162" s="365">
        <f>H162-I162</f>
        <v>18</v>
      </c>
      <c r="N162" s="26"/>
      <c r="O162" s="3"/>
      <c r="P162" s="39"/>
      <c r="Q162" s="26"/>
      <c r="R162" s="3">
        <v>3</v>
      </c>
      <c r="S162" s="64"/>
    </row>
    <row r="163" spans="1:19" s="394" customFormat="1" ht="15.75">
      <c r="A163" s="363" t="s">
        <v>313</v>
      </c>
      <c r="B163" s="412" t="s">
        <v>126</v>
      </c>
      <c r="C163" s="248"/>
      <c r="D163" s="254"/>
      <c r="E163" s="254"/>
      <c r="F163" s="475" t="s">
        <v>166</v>
      </c>
      <c r="G163" s="481">
        <v>1</v>
      </c>
      <c r="H163" s="488">
        <f t="shared" si="19"/>
        <v>30</v>
      </c>
      <c r="I163" s="248">
        <v>10</v>
      </c>
      <c r="J163" s="254"/>
      <c r="K163" s="254"/>
      <c r="L163" s="254">
        <v>10</v>
      </c>
      <c r="M163" s="365">
        <f>H163-I163</f>
        <v>20</v>
      </c>
      <c r="N163" s="26"/>
      <c r="O163" s="3"/>
      <c r="P163" s="39"/>
      <c r="Q163" s="26"/>
      <c r="R163" s="3"/>
      <c r="S163" s="64">
        <v>1</v>
      </c>
    </row>
    <row r="164" spans="1:19" s="394" customFormat="1" ht="30.75" customHeight="1">
      <c r="A164" s="363" t="s">
        <v>314</v>
      </c>
      <c r="B164" s="461" t="s">
        <v>128</v>
      </c>
      <c r="C164" s="248"/>
      <c r="D164" s="254"/>
      <c r="E164" s="254"/>
      <c r="F164" s="333"/>
      <c r="G164" s="477">
        <f>G166+G165</f>
        <v>5.5</v>
      </c>
      <c r="H164" s="488">
        <f t="shared" si="19"/>
        <v>165</v>
      </c>
      <c r="I164" s="248"/>
      <c r="J164" s="254"/>
      <c r="K164" s="254"/>
      <c r="L164" s="254"/>
      <c r="M164" s="365"/>
      <c r="N164" s="26"/>
      <c r="O164" s="3"/>
      <c r="P164" s="39"/>
      <c r="Q164" s="26"/>
      <c r="R164" s="3"/>
      <c r="S164" s="634"/>
    </row>
    <row r="165" spans="1:19" s="394" customFormat="1" ht="15.75">
      <c r="A165" s="363"/>
      <c r="B165" s="407" t="s">
        <v>191</v>
      </c>
      <c r="C165" s="248"/>
      <c r="D165" s="254"/>
      <c r="E165" s="254"/>
      <c r="F165" s="333"/>
      <c r="G165" s="477">
        <v>3</v>
      </c>
      <c r="H165" s="488">
        <f t="shared" si="19"/>
        <v>90</v>
      </c>
      <c r="I165" s="248"/>
      <c r="J165" s="254"/>
      <c r="K165" s="254"/>
      <c r="L165" s="254"/>
      <c r="M165" s="365"/>
      <c r="N165" s="26"/>
      <c r="O165" s="3"/>
      <c r="P165" s="39"/>
      <c r="Q165" s="26"/>
      <c r="R165" s="3"/>
      <c r="S165" s="634"/>
    </row>
    <row r="166" spans="1:19" s="394" customFormat="1" ht="15.75">
      <c r="A166" s="363"/>
      <c r="B166" s="407" t="s">
        <v>51</v>
      </c>
      <c r="C166" s="248"/>
      <c r="D166" s="254">
        <v>3</v>
      </c>
      <c r="E166" s="254"/>
      <c r="F166" s="333"/>
      <c r="G166" s="477">
        <v>2.5</v>
      </c>
      <c r="H166" s="488">
        <f t="shared" si="19"/>
        <v>75</v>
      </c>
      <c r="I166" s="248">
        <f>J166+K166+L166</f>
        <v>45</v>
      </c>
      <c r="J166" s="254">
        <v>30</v>
      </c>
      <c r="K166" s="254">
        <v>8</v>
      </c>
      <c r="L166" s="254">
        <v>7</v>
      </c>
      <c r="M166" s="365">
        <f>H166-I166</f>
        <v>30</v>
      </c>
      <c r="N166" s="26"/>
      <c r="O166" s="3"/>
      <c r="P166" s="39"/>
      <c r="Q166" s="26">
        <v>3</v>
      </c>
      <c r="R166" s="3"/>
      <c r="S166" s="634"/>
    </row>
    <row r="167" spans="1:19" s="394" customFormat="1" ht="29.25" customHeight="1">
      <c r="A167" s="363" t="s">
        <v>316</v>
      </c>
      <c r="B167" s="461" t="s">
        <v>137</v>
      </c>
      <c r="C167" s="248"/>
      <c r="D167" s="254"/>
      <c r="E167" s="254"/>
      <c r="F167" s="333"/>
      <c r="G167" s="477">
        <f>G168+G169</f>
        <v>5</v>
      </c>
      <c r="H167" s="488">
        <f t="shared" si="19"/>
        <v>150</v>
      </c>
      <c r="I167" s="248"/>
      <c r="J167" s="254"/>
      <c r="K167" s="254"/>
      <c r="L167" s="254"/>
      <c r="M167" s="365"/>
      <c r="N167" s="26"/>
      <c r="O167" s="3"/>
      <c r="P167" s="39"/>
      <c r="Q167" s="26"/>
      <c r="R167" s="3"/>
      <c r="S167" s="634"/>
    </row>
    <row r="168" spans="1:19" s="394" customFormat="1" ht="15.75">
      <c r="A168" s="363"/>
      <c r="B168" s="407" t="s">
        <v>191</v>
      </c>
      <c r="C168" s="248"/>
      <c r="D168" s="254"/>
      <c r="E168" s="254"/>
      <c r="F168" s="333"/>
      <c r="G168" s="477">
        <v>2.5</v>
      </c>
      <c r="H168" s="488">
        <f t="shared" si="19"/>
        <v>75</v>
      </c>
      <c r="I168" s="248"/>
      <c r="J168" s="254"/>
      <c r="K168" s="254"/>
      <c r="L168" s="254"/>
      <c r="M168" s="365"/>
      <c r="N168" s="26"/>
      <c r="O168" s="3"/>
      <c r="P168" s="39"/>
      <c r="Q168" s="26"/>
      <c r="R168" s="3"/>
      <c r="S168" s="634"/>
    </row>
    <row r="169" spans="1:19" s="394" customFormat="1" ht="15.75">
      <c r="A169" s="363"/>
      <c r="B169" s="407" t="s">
        <v>51</v>
      </c>
      <c r="C169" s="248"/>
      <c r="D169" s="254">
        <v>3</v>
      </c>
      <c r="E169" s="254"/>
      <c r="F169" s="333"/>
      <c r="G169" s="477">
        <v>2.5</v>
      </c>
      <c r="H169" s="488">
        <f t="shared" si="19"/>
        <v>75</v>
      </c>
      <c r="I169" s="248">
        <f>J169+L169</f>
        <v>30</v>
      </c>
      <c r="J169" s="254">
        <v>15</v>
      </c>
      <c r="K169" s="254"/>
      <c r="L169" s="254">
        <v>15</v>
      </c>
      <c r="M169" s="365">
        <f>H169-I169</f>
        <v>45</v>
      </c>
      <c r="N169" s="26"/>
      <c r="O169" s="3"/>
      <c r="P169" s="39"/>
      <c r="Q169" s="26">
        <v>2</v>
      </c>
      <c r="R169" s="3"/>
      <c r="S169" s="634"/>
    </row>
    <row r="170" spans="1:19" s="394" customFormat="1" ht="29.25" customHeight="1">
      <c r="A170" s="363" t="s">
        <v>317</v>
      </c>
      <c r="B170" s="412" t="s">
        <v>129</v>
      </c>
      <c r="C170" s="248"/>
      <c r="D170" s="254"/>
      <c r="E170" s="254"/>
      <c r="F170" s="475"/>
      <c r="G170" s="477">
        <f>G171+G172</f>
        <v>3</v>
      </c>
      <c r="H170" s="488">
        <f t="shared" si="19"/>
        <v>90</v>
      </c>
      <c r="I170" s="493"/>
      <c r="J170" s="278"/>
      <c r="K170" s="254"/>
      <c r="L170" s="254"/>
      <c r="M170" s="365"/>
      <c r="N170" s="26"/>
      <c r="O170" s="3"/>
      <c r="P170" s="39"/>
      <c r="Q170" s="26"/>
      <c r="R170" s="3"/>
      <c r="S170" s="634"/>
    </row>
    <row r="171" spans="1:19" s="394" customFormat="1" ht="15.75">
      <c r="A171" s="363"/>
      <c r="B171" s="407" t="s">
        <v>51</v>
      </c>
      <c r="C171" s="248"/>
      <c r="D171" s="254"/>
      <c r="E171" s="254"/>
      <c r="F171" s="333"/>
      <c r="G171" s="477">
        <v>1.5</v>
      </c>
      <c r="H171" s="488">
        <f t="shared" si="19"/>
        <v>45</v>
      </c>
      <c r="I171" s="248">
        <f>J171+L171+K171</f>
        <v>27</v>
      </c>
      <c r="J171" s="254">
        <v>18</v>
      </c>
      <c r="K171" s="254">
        <v>9</v>
      </c>
      <c r="L171" s="254"/>
      <c r="M171" s="365">
        <f>H171-I171</f>
        <v>18</v>
      </c>
      <c r="N171" s="26"/>
      <c r="O171" s="3"/>
      <c r="P171" s="39"/>
      <c r="Q171" s="26"/>
      <c r="R171" s="3">
        <v>3</v>
      </c>
      <c r="S171" s="64"/>
    </row>
    <row r="172" spans="1:19" s="394" customFormat="1" ht="15.75">
      <c r="A172" s="363"/>
      <c r="B172" s="407" t="s">
        <v>51</v>
      </c>
      <c r="C172" s="248" t="s">
        <v>166</v>
      </c>
      <c r="D172" s="254"/>
      <c r="E172" s="254"/>
      <c r="F172" s="333"/>
      <c r="G172" s="477">
        <v>1.5</v>
      </c>
      <c r="H172" s="488">
        <f t="shared" si="19"/>
        <v>45</v>
      </c>
      <c r="I172" s="248">
        <f>J172+K172+L172</f>
        <v>24</v>
      </c>
      <c r="J172" s="254">
        <v>16</v>
      </c>
      <c r="K172" s="254"/>
      <c r="L172" s="254">
        <v>8</v>
      </c>
      <c r="M172" s="365">
        <f>H172-I172</f>
        <v>21</v>
      </c>
      <c r="N172" s="26"/>
      <c r="O172" s="3"/>
      <c r="P172" s="39"/>
      <c r="Q172" s="26"/>
      <c r="R172" s="3"/>
      <c r="S172" s="64">
        <v>3</v>
      </c>
    </row>
    <row r="173" spans="1:29" s="394" customFormat="1" ht="31.5">
      <c r="A173" s="363" t="s">
        <v>318</v>
      </c>
      <c r="B173" s="461" t="s">
        <v>130</v>
      </c>
      <c r="C173" s="248"/>
      <c r="D173" s="254"/>
      <c r="E173" s="254"/>
      <c r="F173" s="333"/>
      <c r="G173" s="477">
        <f>G175+G174</f>
        <v>6.5</v>
      </c>
      <c r="H173" s="488">
        <f t="shared" si="19"/>
        <v>195</v>
      </c>
      <c r="I173" s="248"/>
      <c r="J173" s="254"/>
      <c r="K173" s="254"/>
      <c r="L173" s="254"/>
      <c r="M173" s="365"/>
      <c r="N173" s="26"/>
      <c r="O173" s="3"/>
      <c r="P173" s="39"/>
      <c r="Q173" s="26"/>
      <c r="R173" s="3"/>
      <c r="S173" s="64"/>
      <c r="Z173" s="565" t="s">
        <v>325</v>
      </c>
      <c r="AC173" s="565" t="s">
        <v>326</v>
      </c>
    </row>
    <row r="174" spans="1:29" s="394" customFormat="1" ht="15.75">
      <c r="A174" s="363"/>
      <c r="B174" s="464" t="s">
        <v>191</v>
      </c>
      <c r="C174" s="248"/>
      <c r="D174" s="254"/>
      <c r="E174" s="254"/>
      <c r="F174" s="333"/>
      <c r="G174" s="477">
        <v>3</v>
      </c>
      <c r="H174" s="488">
        <f t="shared" si="19"/>
        <v>90</v>
      </c>
      <c r="I174" s="248"/>
      <c r="J174" s="254"/>
      <c r="K174" s="254"/>
      <c r="L174" s="254"/>
      <c r="M174" s="365"/>
      <c r="N174" s="26"/>
      <c r="O174" s="3"/>
      <c r="P174" s="39"/>
      <c r="Q174" s="26"/>
      <c r="R174" s="3"/>
      <c r="S174" s="64"/>
      <c r="Z174" s="566">
        <f>G189+G184+G179+G176+G173+G170+G167+G164+G158+G154+G150+G146+G143+G139+G157</f>
        <v>107.5</v>
      </c>
      <c r="AC174" s="566">
        <f>G95+G98+G101+G104+G107+G110+G113+G114+G117+G121+G124+G127+G131+G132+G133+G136+G137+G138</f>
        <v>107.5</v>
      </c>
    </row>
    <row r="175" spans="1:19" s="394" customFormat="1" ht="15.75">
      <c r="A175" s="363"/>
      <c r="B175" s="464" t="s">
        <v>51</v>
      </c>
      <c r="C175" s="248" t="s">
        <v>163</v>
      </c>
      <c r="D175" s="254"/>
      <c r="E175" s="254"/>
      <c r="F175" s="333"/>
      <c r="G175" s="477">
        <v>3.5</v>
      </c>
      <c r="H175" s="488">
        <f t="shared" si="19"/>
        <v>105</v>
      </c>
      <c r="I175" s="248">
        <f>J175+K175+L175</f>
        <v>54</v>
      </c>
      <c r="J175" s="254">
        <v>36</v>
      </c>
      <c r="K175" s="254">
        <v>18</v>
      </c>
      <c r="L175" s="254"/>
      <c r="M175" s="365">
        <f>H175-I175</f>
        <v>51</v>
      </c>
      <c r="N175" s="26"/>
      <c r="O175" s="3">
        <v>6</v>
      </c>
      <c r="P175" s="39"/>
      <c r="Q175" s="26"/>
      <c r="R175" s="3"/>
      <c r="S175" s="64"/>
    </row>
    <row r="176" spans="1:19" s="394" customFormat="1" ht="32.25" customHeight="1">
      <c r="A176" s="363" t="s">
        <v>319</v>
      </c>
      <c r="B176" s="461" t="s">
        <v>131</v>
      </c>
      <c r="C176" s="248"/>
      <c r="D176" s="254"/>
      <c r="E176" s="254"/>
      <c r="F176" s="333"/>
      <c r="G176" s="477">
        <f>G177+G178</f>
        <v>5.5</v>
      </c>
      <c r="H176" s="488">
        <f t="shared" si="19"/>
        <v>165</v>
      </c>
      <c r="I176" s="248"/>
      <c r="J176" s="254"/>
      <c r="K176" s="254"/>
      <c r="L176" s="254"/>
      <c r="M176" s="365"/>
      <c r="N176" s="26"/>
      <c r="O176" s="3"/>
      <c r="P176" s="39"/>
      <c r="Q176" s="26"/>
      <c r="R176" s="3"/>
      <c r="S176" s="64"/>
    </row>
    <row r="177" spans="1:19" s="394" customFormat="1" ht="15.75">
      <c r="A177" s="363"/>
      <c r="B177" s="407" t="s">
        <v>191</v>
      </c>
      <c r="C177" s="248"/>
      <c r="D177" s="254"/>
      <c r="E177" s="254"/>
      <c r="F177" s="333"/>
      <c r="G177" s="477">
        <v>2</v>
      </c>
      <c r="H177" s="488">
        <f t="shared" si="19"/>
        <v>60</v>
      </c>
      <c r="I177" s="248"/>
      <c r="J177" s="254"/>
      <c r="K177" s="254"/>
      <c r="L177" s="254"/>
      <c r="M177" s="365"/>
      <c r="N177" s="26"/>
      <c r="O177" s="3"/>
      <c r="P177" s="39"/>
      <c r="Q177" s="26"/>
      <c r="R177" s="3"/>
      <c r="S177" s="64"/>
    </row>
    <row r="178" spans="1:19" s="394" customFormat="1" ht="15.75">
      <c r="A178" s="363"/>
      <c r="B178" s="407" t="s">
        <v>29</v>
      </c>
      <c r="C178" s="248" t="s">
        <v>164</v>
      </c>
      <c r="D178" s="254"/>
      <c r="E178" s="254"/>
      <c r="F178" s="333"/>
      <c r="G178" s="477">
        <v>3.5</v>
      </c>
      <c r="H178" s="488">
        <f t="shared" si="19"/>
        <v>105</v>
      </c>
      <c r="I178" s="248">
        <f>J178+K178</f>
        <v>45</v>
      </c>
      <c r="J178" s="254">
        <v>27</v>
      </c>
      <c r="K178" s="254">
        <v>18</v>
      </c>
      <c r="L178" s="254"/>
      <c r="M178" s="365">
        <f>H178-I178</f>
        <v>60</v>
      </c>
      <c r="N178" s="26"/>
      <c r="O178" s="3"/>
      <c r="P178" s="39">
        <v>5</v>
      </c>
      <c r="Q178" s="26"/>
      <c r="R178" s="3"/>
      <c r="S178" s="64"/>
    </row>
    <row r="179" spans="1:19" s="394" customFormat="1" ht="31.5">
      <c r="A179" s="363" t="s">
        <v>320</v>
      </c>
      <c r="B179" s="461" t="s">
        <v>132</v>
      </c>
      <c r="C179" s="248"/>
      <c r="D179" s="254"/>
      <c r="E179" s="254"/>
      <c r="F179" s="333"/>
      <c r="G179" s="477">
        <f>G180+G181+G182+G183</f>
        <v>11.5</v>
      </c>
      <c r="H179" s="488">
        <f t="shared" si="19"/>
        <v>345</v>
      </c>
      <c r="I179" s="248"/>
      <c r="J179" s="254"/>
      <c r="K179" s="254"/>
      <c r="L179" s="254"/>
      <c r="M179" s="365"/>
      <c r="N179" s="26"/>
      <c r="O179" s="3"/>
      <c r="P179" s="39"/>
      <c r="Q179" s="26"/>
      <c r="R179" s="3"/>
      <c r="S179" s="634"/>
    </row>
    <row r="180" spans="1:19" s="394" customFormat="1" ht="15.75">
      <c r="A180" s="363"/>
      <c r="B180" s="407" t="s">
        <v>191</v>
      </c>
      <c r="C180" s="248"/>
      <c r="D180" s="254"/>
      <c r="E180" s="254"/>
      <c r="F180" s="333"/>
      <c r="G180" s="477">
        <v>5</v>
      </c>
      <c r="H180" s="488">
        <f t="shared" si="19"/>
        <v>150</v>
      </c>
      <c r="I180" s="248"/>
      <c r="J180" s="254"/>
      <c r="K180" s="254"/>
      <c r="L180" s="254"/>
      <c r="M180" s="365"/>
      <c r="N180" s="26"/>
      <c r="O180" s="3"/>
      <c r="P180" s="39"/>
      <c r="Q180" s="26"/>
      <c r="R180" s="3"/>
      <c r="S180" s="634"/>
    </row>
    <row r="181" spans="1:19" s="394" customFormat="1" ht="15.75">
      <c r="A181" s="363"/>
      <c r="B181" s="461" t="s">
        <v>214</v>
      </c>
      <c r="C181" s="248"/>
      <c r="D181" s="254"/>
      <c r="E181" s="254"/>
      <c r="F181" s="333"/>
      <c r="G181" s="477">
        <v>2</v>
      </c>
      <c r="H181" s="488">
        <f t="shared" si="19"/>
        <v>60</v>
      </c>
      <c r="I181" s="248">
        <f>J181+K181</f>
        <v>36</v>
      </c>
      <c r="J181" s="254">
        <v>27</v>
      </c>
      <c r="K181" s="254">
        <v>9</v>
      </c>
      <c r="L181" s="254"/>
      <c r="M181" s="365">
        <f>H181-I181</f>
        <v>24</v>
      </c>
      <c r="N181" s="26"/>
      <c r="O181" s="3">
        <v>4</v>
      </c>
      <c r="P181" s="39"/>
      <c r="Q181" s="26"/>
      <c r="R181" s="3"/>
      <c r="S181" s="634"/>
    </row>
    <row r="182" spans="1:19" s="394" customFormat="1" ht="15.75">
      <c r="A182" s="363"/>
      <c r="B182" s="461" t="s">
        <v>215</v>
      </c>
      <c r="C182" s="248"/>
      <c r="D182" s="254" t="s">
        <v>164</v>
      </c>
      <c r="E182" s="254"/>
      <c r="F182" s="333"/>
      <c r="G182" s="477">
        <v>2</v>
      </c>
      <c r="H182" s="488">
        <f t="shared" si="19"/>
        <v>60</v>
      </c>
      <c r="I182" s="248">
        <f>J182+K182</f>
        <v>36</v>
      </c>
      <c r="J182" s="254">
        <v>27</v>
      </c>
      <c r="K182" s="254">
        <v>9</v>
      </c>
      <c r="L182" s="254"/>
      <c r="M182" s="365">
        <f>H182-I182</f>
        <v>24</v>
      </c>
      <c r="N182" s="26"/>
      <c r="O182" s="3"/>
      <c r="P182" s="39">
        <v>4</v>
      </c>
      <c r="Q182" s="26"/>
      <c r="R182" s="3"/>
      <c r="S182" s="634"/>
    </row>
    <row r="183" spans="1:19" s="394" customFormat="1" ht="18.75" customHeight="1">
      <c r="A183" s="363"/>
      <c r="B183" s="465" t="s">
        <v>216</v>
      </c>
      <c r="C183" s="248">
        <v>3</v>
      </c>
      <c r="D183" s="254"/>
      <c r="E183" s="254"/>
      <c r="F183" s="333"/>
      <c r="G183" s="477">
        <v>2.5</v>
      </c>
      <c r="H183" s="488">
        <f t="shared" si="19"/>
        <v>75</v>
      </c>
      <c r="I183" s="248">
        <f>J183+K183+L183</f>
        <v>45</v>
      </c>
      <c r="J183" s="254">
        <v>15</v>
      </c>
      <c r="K183" s="254">
        <v>15</v>
      </c>
      <c r="L183" s="254">
        <v>15</v>
      </c>
      <c r="M183" s="365">
        <f>H183-I183</f>
        <v>30</v>
      </c>
      <c r="N183" s="26"/>
      <c r="O183" s="3"/>
      <c r="P183" s="39"/>
      <c r="Q183" s="26">
        <v>3</v>
      </c>
      <c r="R183" s="3"/>
      <c r="S183" s="634"/>
    </row>
    <row r="184" spans="1:19" s="394" customFormat="1" ht="31.5">
      <c r="A184" s="363" t="s">
        <v>321</v>
      </c>
      <c r="B184" s="461" t="s">
        <v>133</v>
      </c>
      <c r="C184" s="248"/>
      <c r="D184" s="254"/>
      <c r="E184" s="254"/>
      <c r="F184" s="333"/>
      <c r="G184" s="477">
        <f>G185+G186+G187+G188</f>
        <v>11</v>
      </c>
      <c r="H184" s="488">
        <f t="shared" si="19"/>
        <v>330</v>
      </c>
      <c r="I184" s="248"/>
      <c r="J184" s="254"/>
      <c r="K184" s="254"/>
      <c r="L184" s="254"/>
      <c r="M184" s="365"/>
      <c r="N184" s="26"/>
      <c r="O184" s="3"/>
      <c r="P184" s="39"/>
      <c r="Q184" s="26"/>
      <c r="R184" s="3"/>
      <c r="S184" s="64"/>
    </row>
    <row r="185" spans="1:19" s="394" customFormat="1" ht="15.75">
      <c r="A185" s="363"/>
      <c r="B185" s="407" t="s">
        <v>191</v>
      </c>
      <c r="C185" s="248"/>
      <c r="D185" s="254"/>
      <c r="E185" s="254"/>
      <c r="F185" s="333"/>
      <c r="G185" s="477">
        <v>5</v>
      </c>
      <c r="H185" s="488">
        <f t="shared" si="19"/>
        <v>150</v>
      </c>
      <c r="I185" s="248"/>
      <c r="J185" s="254"/>
      <c r="K185" s="254"/>
      <c r="L185" s="254"/>
      <c r="M185" s="365"/>
      <c r="N185" s="26"/>
      <c r="O185" s="3"/>
      <c r="P185" s="39"/>
      <c r="Q185" s="26"/>
      <c r="R185" s="3"/>
      <c r="S185" s="64"/>
    </row>
    <row r="186" spans="1:19" s="394" customFormat="1" ht="15.75">
      <c r="A186" s="363"/>
      <c r="B186" s="407" t="s">
        <v>29</v>
      </c>
      <c r="C186" s="248"/>
      <c r="D186" s="254"/>
      <c r="E186" s="254"/>
      <c r="F186" s="333"/>
      <c r="G186" s="477">
        <v>3</v>
      </c>
      <c r="H186" s="488">
        <f t="shared" si="19"/>
        <v>90</v>
      </c>
      <c r="I186" s="248">
        <f>K186+J186+L186</f>
        <v>36</v>
      </c>
      <c r="J186" s="254">
        <v>27</v>
      </c>
      <c r="K186" s="254">
        <v>9</v>
      </c>
      <c r="L186" s="254"/>
      <c r="M186" s="410">
        <f>H186-I186</f>
        <v>54</v>
      </c>
      <c r="N186" s="26"/>
      <c r="O186" s="3">
        <v>4</v>
      </c>
      <c r="P186" s="39"/>
      <c r="Q186" s="26"/>
      <c r="R186" s="3"/>
      <c r="S186" s="64"/>
    </row>
    <row r="187" spans="1:19" s="394" customFormat="1" ht="15.75">
      <c r="A187" s="363"/>
      <c r="B187" s="407" t="s">
        <v>29</v>
      </c>
      <c r="C187" s="248" t="s">
        <v>164</v>
      </c>
      <c r="D187" s="254"/>
      <c r="E187" s="254"/>
      <c r="F187" s="333"/>
      <c r="G187" s="477">
        <v>2</v>
      </c>
      <c r="H187" s="488">
        <f t="shared" si="19"/>
        <v>60</v>
      </c>
      <c r="I187" s="248">
        <f>K187+J187+L187</f>
        <v>36</v>
      </c>
      <c r="J187" s="254">
        <v>27</v>
      </c>
      <c r="K187" s="254"/>
      <c r="L187" s="254">
        <v>9</v>
      </c>
      <c r="M187" s="410">
        <f>H187-I187</f>
        <v>24</v>
      </c>
      <c r="N187" s="26"/>
      <c r="O187" s="3"/>
      <c r="P187" s="39">
        <v>4</v>
      </c>
      <c r="Q187" s="26"/>
      <c r="R187" s="3"/>
      <c r="S187" s="64"/>
    </row>
    <row r="188" spans="1:19" s="394" customFormat="1" ht="31.5">
      <c r="A188" s="363" t="s">
        <v>322</v>
      </c>
      <c r="B188" s="461" t="s">
        <v>136</v>
      </c>
      <c r="C188" s="248"/>
      <c r="D188" s="254"/>
      <c r="E188" s="254"/>
      <c r="F188" s="475" t="s">
        <v>164</v>
      </c>
      <c r="G188" s="477">
        <v>1</v>
      </c>
      <c r="H188" s="488">
        <f t="shared" si="19"/>
        <v>30</v>
      </c>
      <c r="I188" s="248">
        <f>K188+J188+L188</f>
        <v>10</v>
      </c>
      <c r="J188" s="254"/>
      <c r="K188" s="254"/>
      <c r="L188" s="254">
        <v>10</v>
      </c>
      <c r="M188" s="410">
        <f>H188-I188</f>
        <v>20</v>
      </c>
      <c r="N188" s="26"/>
      <c r="O188" s="3"/>
      <c r="P188" s="39">
        <v>1</v>
      </c>
      <c r="Q188" s="26"/>
      <c r="R188" s="3"/>
      <c r="S188" s="634"/>
    </row>
    <row r="189" spans="1:19" s="394" customFormat="1" ht="31.5">
      <c r="A189" s="363" t="s">
        <v>323</v>
      </c>
      <c r="B189" s="461" t="s">
        <v>134</v>
      </c>
      <c r="C189" s="248"/>
      <c r="D189" s="254"/>
      <c r="E189" s="254"/>
      <c r="F189" s="333"/>
      <c r="G189" s="477">
        <f>G190+G191+G192</f>
        <v>12.5</v>
      </c>
      <c r="H189" s="488">
        <f t="shared" si="19"/>
        <v>375</v>
      </c>
      <c r="I189" s="248"/>
      <c r="J189" s="254"/>
      <c r="K189" s="254"/>
      <c r="L189" s="254"/>
      <c r="M189" s="365"/>
      <c r="N189" s="26"/>
      <c r="O189" s="134"/>
      <c r="P189" s="654"/>
      <c r="Q189" s="655"/>
      <c r="R189" s="134"/>
      <c r="S189" s="634"/>
    </row>
    <row r="190" spans="1:19" s="394" customFormat="1" ht="15.75">
      <c r="A190" s="363"/>
      <c r="B190" s="407" t="s">
        <v>191</v>
      </c>
      <c r="C190" s="248"/>
      <c r="D190" s="254"/>
      <c r="E190" s="254"/>
      <c r="F190" s="333"/>
      <c r="G190" s="477">
        <v>5.5</v>
      </c>
      <c r="H190" s="488">
        <f t="shared" si="19"/>
        <v>165</v>
      </c>
      <c r="I190" s="248"/>
      <c r="J190" s="254"/>
      <c r="K190" s="254"/>
      <c r="L190" s="254"/>
      <c r="M190" s="365"/>
      <c r="N190" s="26"/>
      <c r="O190" s="134"/>
      <c r="P190" s="654"/>
      <c r="Q190" s="655"/>
      <c r="R190" s="134"/>
      <c r="S190" s="634"/>
    </row>
    <row r="191" spans="1:19" s="394" customFormat="1" ht="16.5" customHeight="1">
      <c r="A191" s="363"/>
      <c r="B191" s="407" t="s">
        <v>29</v>
      </c>
      <c r="C191" s="248">
        <v>3</v>
      </c>
      <c r="D191" s="254"/>
      <c r="E191" s="254"/>
      <c r="F191" s="333"/>
      <c r="G191" s="477">
        <v>6</v>
      </c>
      <c r="H191" s="488">
        <f t="shared" si="19"/>
        <v>180</v>
      </c>
      <c r="I191" s="248">
        <f>J191+K191+L191</f>
        <v>90</v>
      </c>
      <c r="J191" s="254">
        <v>45</v>
      </c>
      <c r="K191" s="254">
        <v>15</v>
      </c>
      <c r="L191" s="254">
        <v>30</v>
      </c>
      <c r="M191" s="365">
        <f>H191-I191</f>
        <v>90</v>
      </c>
      <c r="N191" s="26"/>
      <c r="O191" s="3"/>
      <c r="P191" s="39"/>
      <c r="Q191" s="26">
        <v>6</v>
      </c>
      <c r="R191" s="3"/>
      <c r="S191" s="64"/>
    </row>
    <row r="192" spans="1:19" s="430" customFormat="1" ht="16.5" customHeight="1" thickBot="1">
      <c r="A192" s="457" t="s">
        <v>315</v>
      </c>
      <c r="B192" s="466" t="s">
        <v>135</v>
      </c>
      <c r="C192" s="421"/>
      <c r="D192" s="422"/>
      <c r="E192" s="422"/>
      <c r="F192" s="234" t="s">
        <v>165</v>
      </c>
      <c r="G192" s="482">
        <v>1</v>
      </c>
      <c r="H192" s="489">
        <f t="shared" si="19"/>
        <v>30</v>
      </c>
      <c r="I192" s="421">
        <v>10</v>
      </c>
      <c r="J192" s="422"/>
      <c r="K192" s="422"/>
      <c r="L192" s="422">
        <v>10</v>
      </c>
      <c r="M192" s="500">
        <f>H192-I192</f>
        <v>20</v>
      </c>
      <c r="N192" s="66"/>
      <c r="O192" s="21"/>
      <c r="P192" s="67"/>
      <c r="Q192" s="66"/>
      <c r="R192" s="21">
        <v>1</v>
      </c>
      <c r="S192" s="656"/>
    </row>
    <row r="193" spans="1:19" s="231" customFormat="1" ht="16.5" customHeight="1" thickBot="1">
      <c r="A193" s="938" t="s">
        <v>279</v>
      </c>
      <c r="B193" s="939"/>
      <c r="C193" s="939"/>
      <c r="D193" s="939"/>
      <c r="E193" s="939"/>
      <c r="F193" s="939"/>
      <c r="G193" s="431">
        <f>G139+G143+G146+G150+G154+G157+G158+G164+G167+G170+G173+G176+G179+G184+G189</f>
        <v>107.5</v>
      </c>
      <c r="H193" s="431">
        <f>H139+H143+H146+H150+H154+H157+H158+H164+H167+H170+H173+H176+H179+H184+H189</f>
        <v>3225</v>
      </c>
      <c r="I193" s="497"/>
      <c r="J193" s="423"/>
      <c r="K193" s="423"/>
      <c r="L193" s="423"/>
      <c r="M193" s="423"/>
      <c r="N193" s="657"/>
      <c r="O193" s="657"/>
      <c r="P193" s="657"/>
      <c r="Q193" s="657"/>
      <c r="R193" s="657"/>
      <c r="S193" s="657"/>
    </row>
    <row r="194" spans="1:19" s="231" customFormat="1" ht="16.5" customHeight="1" thickBot="1">
      <c r="A194" s="911" t="s">
        <v>198</v>
      </c>
      <c r="B194" s="912"/>
      <c r="C194" s="912"/>
      <c r="D194" s="912"/>
      <c r="E194" s="912"/>
      <c r="F194" s="913"/>
      <c r="G194" s="432">
        <f>G140+G144+G147+G151+G155+G159+G165+G168+G174+G177+G180+G185+G190</f>
        <v>48</v>
      </c>
      <c r="H194" s="423">
        <f>H140+H144+H147+H151+H155+H159+H165+H168+H174+H177+H180+H185+H190</f>
        <v>1440</v>
      </c>
      <c r="I194" s="496"/>
      <c r="J194" s="431"/>
      <c r="K194" s="431"/>
      <c r="L194" s="431"/>
      <c r="M194" s="431"/>
      <c r="N194" s="658"/>
      <c r="O194" s="659"/>
      <c r="P194" s="658"/>
      <c r="Q194" s="658"/>
      <c r="R194" s="658"/>
      <c r="S194" s="658"/>
    </row>
    <row r="195" spans="1:28" s="231" customFormat="1" ht="16.5" customHeight="1" thickBot="1">
      <c r="A195" s="948" t="s">
        <v>199</v>
      </c>
      <c r="B195" s="949"/>
      <c r="C195" s="949"/>
      <c r="D195" s="949"/>
      <c r="E195" s="949"/>
      <c r="F195" s="950"/>
      <c r="G195" s="432">
        <f>+G141+G142+G145+G148+G149+G152+G153+G156+G157+G160+G166+G169+G171+G172+G175+G178+G181+G182+G183+G186+G187+G188+G191+G192</f>
        <v>59.5</v>
      </c>
      <c r="H195" s="432">
        <f>+H141+H142+H145+H148+H149+H152+H153+H156+H157+H160+H166+H169+H171+H172+H175+H178+H181+H182+H183+H186+H187+H188+H191+H192</f>
        <v>1785</v>
      </c>
      <c r="I195" s="432">
        <f>+I141+I142+I145+I148+I149+I152+I153+I157+I160+I166+I169+I171+I172+I175+I178+I181+I182+I183+I186+I187+I188+I191+I192</f>
        <v>844</v>
      </c>
      <c r="J195" s="432">
        <f>+J141+J142+J145+J148+J149+J152+J153+J157+J160+J166+J169+J171+J172+J175+J178+J181+J182+J183+J186+J187+J188+J191+J192</f>
        <v>507</v>
      </c>
      <c r="K195" s="432">
        <f>+K141+K142+K145+K148+K149+K152+K153+K157+K160+K166+K169+K171+K172+K175+K178+K181+K182+K183+K186+K187+K188+K191+K192</f>
        <v>189</v>
      </c>
      <c r="L195" s="432">
        <f>+L141+L142+L145+L148+L149+L152+L153+L157+L160+L166+L169+L171+L172+L175+L178+L181+L182+L183+L186+L187+L188+L191+L192</f>
        <v>148</v>
      </c>
      <c r="M195" s="432">
        <f>+M141+M142+M145+M148+M149+M152+M153+M157+M160+M166+M169+M171+M172+M175+M178+M181+M182+M183+M186+M187+M188+M191+M192</f>
        <v>896</v>
      </c>
      <c r="N195" s="84">
        <f aca="true" t="shared" si="22" ref="N195:S195">SUM(N139:N192)</f>
        <v>0</v>
      </c>
      <c r="O195" s="115">
        <f t="shared" si="22"/>
        <v>16</v>
      </c>
      <c r="P195" s="84">
        <f t="shared" si="22"/>
        <v>14</v>
      </c>
      <c r="Q195" s="84">
        <f t="shared" si="22"/>
        <v>23</v>
      </c>
      <c r="R195" s="84">
        <f t="shared" si="22"/>
        <v>18</v>
      </c>
      <c r="S195" s="83">
        <f t="shared" si="22"/>
        <v>10</v>
      </c>
      <c r="U195" s="230"/>
      <c r="AA195" s="433"/>
      <c r="AB195" s="433"/>
    </row>
    <row r="196" spans="1:19" ht="16.5" customHeight="1" thickBot="1">
      <c r="A196" s="964"/>
      <c r="B196" s="964"/>
      <c r="C196" s="964"/>
      <c r="D196" s="964"/>
      <c r="E196" s="964"/>
      <c r="F196" s="964"/>
      <c r="G196" s="964"/>
      <c r="H196" s="964"/>
      <c r="I196" s="964"/>
      <c r="J196" s="964"/>
      <c r="K196" s="964"/>
      <c r="L196" s="964"/>
      <c r="M196" s="964"/>
      <c r="N196" s="964"/>
      <c r="O196" s="964"/>
      <c r="P196" s="964"/>
      <c r="Q196" s="964"/>
      <c r="R196" s="964"/>
      <c r="S196" s="964"/>
    </row>
    <row r="197" spans="1:19" ht="16.5" thickBot="1">
      <c r="A197" s="965" t="s">
        <v>269</v>
      </c>
      <c r="B197" s="966"/>
      <c r="C197" s="966"/>
      <c r="D197" s="966"/>
      <c r="E197" s="966"/>
      <c r="F197" s="967"/>
      <c r="G197" s="113">
        <f>G89+G193</f>
        <v>240</v>
      </c>
      <c r="H197" s="501"/>
      <c r="I197" s="501"/>
      <c r="J197" s="502"/>
      <c r="K197" s="502"/>
      <c r="L197" s="502"/>
      <c r="M197" s="98"/>
      <c r="N197" s="203"/>
      <c r="O197" s="98"/>
      <c r="P197" s="503"/>
      <c r="Q197" s="203"/>
      <c r="R197" s="203"/>
      <c r="S197" s="503"/>
    </row>
    <row r="198" spans="1:28" ht="16.5" customHeight="1" thickBot="1">
      <c r="A198" s="943" t="s">
        <v>270</v>
      </c>
      <c r="B198" s="944" t="s">
        <v>94</v>
      </c>
      <c r="C198" s="944" t="s">
        <v>94</v>
      </c>
      <c r="D198" s="944" t="s">
        <v>94</v>
      </c>
      <c r="E198" s="944" t="s">
        <v>94</v>
      </c>
      <c r="F198" s="945" t="s">
        <v>94</v>
      </c>
      <c r="G198" s="398">
        <f>G90+G194</f>
        <v>120</v>
      </c>
      <c r="H198" s="507"/>
      <c r="I198" s="506"/>
      <c r="J198" s="506"/>
      <c r="K198" s="506"/>
      <c r="L198" s="506"/>
      <c r="M198" s="505"/>
      <c r="N198" s="504"/>
      <c r="O198" s="504"/>
      <c r="P198" s="504"/>
      <c r="Q198" s="504"/>
      <c r="R198" s="503"/>
      <c r="S198" s="203"/>
      <c r="AB198" s="118"/>
    </row>
    <row r="199" spans="1:28" ht="16.5" customHeight="1" thickBot="1">
      <c r="A199" s="673" t="s">
        <v>95</v>
      </c>
      <c r="B199" s="674" t="s">
        <v>95</v>
      </c>
      <c r="C199" s="674" t="s">
        <v>95</v>
      </c>
      <c r="D199" s="674" t="s">
        <v>95</v>
      </c>
      <c r="E199" s="674" t="s">
        <v>95</v>
      </c>
      <c r="F199" s="674" t="s">
        <v>95</v>
      </c>
      <c r="G199" s="73">
        <f>G91+G195</f>
        <v>120</v>
      </c>
      <c r="H199" s="399">
        <f aca="true" t="shared" si="23" ref="H199:S199">H91+H195</f>
        <v>3600</v>
      </c>
      <c r="I199" s="399">
        <f t="shared" si="23"/>
        <v>1511</v>
      </c>
      <c r="J199" s="399">
        <f t="shared" si="23"/>
        <v>900</v>
      </c>
      <c r="K199" s="399">
        <f t="shared" si="23"/>
        <v>318</v>
      </c>
      <c r="L199" s="399">
        <f t="shared" si="23"/>
        <v>293</v>
      </c>
      <c r="M199" s="399">
        <f t="shared" si="23"/>
        <v>1654</v>
      </c>
      <c r="N199" s="399">
        <f t="shared" si="23"/>
        <v>26</v>
      </c>
      <c r="O199" s="400">
        <f>O91+O195</f>
        <v>26</v>
      </c>
      <c r="P199" s="401">
        <f t="shared" si="23"/>
        <v>26</v>
      </c>
      <c r="Q199" s="401">
        <f t="shared" si="23"/>
        <v>25</v>
      </c>
      <c r="R199" s="401">
        <f t="shared" si="23"/>
        <v>20</v>
      </c>
      <c r="S199" s="401">
        <f t="shared" si="23"/>
        <v>12</v>
      </c>
      <c r="X199" s="114"/>
      <c r="AB199" s="118"/>
    </row>
    <row r="200" spans="1:24" ht="16.5" thickBot="1">
      <c r="A200" s="677" t="s">
        <v>274</v>
      </c>
      <c r="B200" s="678"/>
      <c r="C200" s="678"/>
      <c r="D200" s="678"/>
      <c r="E200" s="678"/>
      <c r="F200" s="678"/>
      <c r="G200" s="679"/>
      <c r="H200" s="679"/>
      <c r="I200" s="679"/>
      <c r="J200" s="679"/>
      <c r="K200" s="679"/>
      <c r="L200" s="679"/>
      <c r="M200" s="679"/>
      <c r="N200" s="72">
        <f aca="true" t="shared" si="24" ref="N200:S200">N199</f>
        <v>26</v>
      </c>
      <c r="O200" s="224">
        <f t="shared" si="24"/>
        <v>26</v>
      </c>
      <c r="P200" s="70">
        <f t="shared" si="24"/>
        <v>26</v>
      </c>
      <c r="Q200" s="153">
        <f t="shared" si="24"/>
        <v>25</v>
      </c>
      <c r="R200" s="402">
        <f t="shared" si="24"/>
        <v>20</v>
      </c>
      <c r="S200" s="70">
        <f t="shared" si="24"/>
        <v>12</v>
      </c>
      <c r="X200" s="114"/>
    </row>
    <row r="201" spans="1:19" ht="15.75">
      <c r="A201" s="680" t="s">
        <v>275</v>
      </c>
      <c r="B201" s="681"/>
      <c r="C201" s="681"/>
      <c r="D201" s="681"/>
      <c r="E201" s="681"/>
      <c r="F201" s="681"/>
      <c r="G201" s="681"/>
      <c r="H201" s="681"/>
      <c r="I201" s="681"/>
      <c r="J201" s="681"/>
      <c r="K201" s="681"/>
      <c r="L201" s="681"/>
      <c r="M201" s="681"/>
      <c r="N201" s="58">
        <v>5</v>
      </c>
      <c r="O201" s="41">
        <v>2</v>
      </c>
      <c r="P201" s="59">
        <v>3</v>
      </c>
      <c r="Q201" s="130">
        <v>3</v>
      </c>
      <c r="R201" s="101">
        <v>3</v>
      </c>
      <c r="S201" s="154">
        <v>3</v>
      </c>
    </row>
    <row r="202" spans="1:19" ht="15.75">
      <c r="A202" s="675" t="s">
        <v>276</v>
      </c>
      <c r="B202" s="676"/>
      <c r="C202" s="676"/>
      <c r="D202" s="676"/>
      <c r="E202" s="676"/>
      <c r="F202" s="676"/>
      <c r="G202" s="676"/>
      <c r="H202" s="676"/>
      <c r="I202" s="676"/>
      <c r="J202" s="676"/>
      <c r="K202" s="676"/>
      <c r="L202" s="676"/>
      <c r="M202" s="676"/>
      <c r="N202" s="58">
        <v>3</v>
      </c>
      <c r="O202" s="39">
        <v>2</v>
      </c>
      <c r="P202" s="59">
        <v>4</v>
      </c>
      <c r="Q202" s="131">
        <v>4</v>
      </c>
      <c r="R202" s="60"/>
      <c r="S202" s="59">
        <v>2</v>
      </c>
    </row>
    <row r="203" spans="1:19" ht="15.75">
      <c r="A203" s="675" t="s">
        <v>277</v>
      </c>
      <c r="B203" s="676"/>
      <c r="C203" s="676"/>
      <c r="D203" s="676"/>
      <c r="E203" s="676"/>
      <c r="F203" s="676"/>
      <c r="G203" s="676"/>
      <c r="H203" s="676"/>
      <c r="I203" s="676"/>
      <c r="J203" s="676"/>
      <c r="K203" s="676"/>
      <c r="L203" s="676"/>
      <c r="M203" s="676"/>
      <c r="N203" s="58"/>
      <c r="O203" s="225"/>
      <c r="P203" s="59">
        <f>E266</f>
        <v>0</v>
      </c>
      <c r="Q203" s="131">
        <f>F266</f>
        <v>0</v>
      </c>
      <c r="R203" s="60">
        <v>1</v>
      </c>
      <c r="S203" s="59">
        <v>1</v>
      </c>
    </row>
    <row r="204" spans="1:19" ht="16.5" thickBot="1">
      <c r="A204" s="675" t="s">
        <v>278</v>
      </c>
      <c r="B204" s="676"/>
      <c r="C204" s="676"/>
      <c r="D204" s="676"/>
      <c r="E204" s="676"/>
      <c r="F204" s="676"/>
      <c r="G204" s="676"/>
      <c r="H204" s="676"/>
      <c r="I204" s="676"/>
      <c r="J204" s="676"/>
      <c r="K204" s="676"/>
      <c r="L204" s="676"/>
      <c r="M204" s="676"/>
      <c r="N204" s="66"/>
      <c r="O204" s="226"/>
      <c r="P204" s="142">
        <f>E267</f>
        <v>0</v>
      </c>
      <c r="Q204" s="136">
        <f>F267</f>
        <v>0</v>
      </c>
      <c r="R204" s="137">
        <v>1</v>
      </c>
      <c r="S204" s="155"/>
    </row>
    <row r="205" spans="14:19" ht="16.5" customHeight="1" thickBot="1">
      <c r="N205" s="960" t="s">
        <v>217</v>
      </c>
      <c r="O205" s="961"/>
      <c r="P205" s="389">
        <f>G89/G197</f>
        <v>0.5520833333333334</v>
      </c>
      <c r="Q205" s="962" t="s">
        <v>218</v>
      </c>
      <c r="R205" s="963"/>
      <c r="S205" s="389">
        <f>G193/G197</f>
        <v>0.4479166666666667</v>
      </c>
    </row>
    <row r="206" spans="1:48" s="92" customFormat="1" ht="16.5" thickBot="1">
      <c r="A206" s="223"/>
      <c r="B206" s="367"/>
      <c r="C206" s="223"/>
      <c r="D206" s="223"/>
      <c r="E206" s="223"/>
      <c r="F206" s="223"/>
      <c r="G206" s="368"/>
      <c r="H206" s="368"/>
      <c r="I206" s="368"/>
      <c r="J206" s="368"/>
      <c r="K206" s="368"/>
      <c r="L206" s="368"/>
      <c r="M206" s="368"/>
      <c r="N206" s="221"/>
      <c r="O206" s="221"/>
      <c r="P206" s="221"/>
      <c r="Q206" s="221"/>
      <c r="R206" s="221"/>
      <c r="S206" s="221"/>
      <c r="T206" s="221"/>
      <c r="U206" s="369"/>
      <c r="V206" s="221"/>
      <c r="W206" s="221"/>
      <c r="X206" s="221"/>
      <c r="Y206" s="218"/>
      <c r="Z206" s="218"/>
      <c r="AA206" s="218"/>
      <c r="AT206" s="370"/>
      <c r="AV206" s="371"/>
    </row>
    <row r="207" spans="1:48" s="92" customFormat="1" ht="16.5" thickBot="1">
      <c r="A207" s="512">
        <v>1</v>
      </c>
      <c r="B207" s="512">
        <v>2</v>
      </c>
      <c r="C207" s="512">
        <v>3</v>
      </c>
      <c r="D207" s="512">
        <v>4</v>
      </c>
      <c r="E207" s="512">
        <v>5</v>
      </c>
      <c r="F207" s="512">
        <v>6</v>
      </c>
      <c r="G207" s="512">
        <v>7</v>
      </c>
      <c r="H207" s="512">
        <v>8</v>
      </c>
      <c r="I207" s="512">
        <v>9</v>
      </c>
      <c r="J207" s="512">
        <v>10</v>
      </c>
      <c r="K207" s="512">
        <v>11</v>
      </c>
      <c r="L207" s="512">
        <v>12</v>
      </c>
      <c r="M207" s="512">
        <v>13</v>
      </c>
      <c r="N207" s="512">
        <v>14</v>
      </c>
      <c r="O207" s="512">
        <v>15</v>
      </c>
      <c r="P207" s="512">
        <v>16</v>
      </c>
      <c r="Q207" s="512">
        <v>17</v>
      </c>
      <c r="R207" s="512">
        <v>18</v>
      </c>
      <c r="S207" s="512">
        <v>19</v>
      </c>
      <c r="T207" s="372"/>
      <c r="U207" s="372"/>
      <c r="V207" s="372"/>
      <c r="W207" s="372"/>
      <c r="X207" s="366"/>
      <c r="Y207" s="218"/>
      <c r="Z207" s="218"/>
      <c r="AA207" s="218"/>
      <c r="AT207" s="370"/>
      <c r="AV207" s="371"/>
    </row>
    <row r="208" spans="1:48" s="92" customFormat="1" ht="15.75">
      <c r="A208" s="511" t="s">
        <v>80</v>
      </c>
      <c r="B208" s="513" t="s">
        <v>82</v>
      </c>
      <c r="C208" s="517"/>
      <c r="D208" s="518"/>
      <c r="E208" s="518"/>
      <c r="F208" s="519"/>
      <c r="G208" s="527">
        <v>13.5</v>
      </c>
      <c r="H208" s="527">
        <v>405</v>
      </c>
      <c r="I208" s="533">
        <v>264</v>
      </c>
      <c r="J208" s="534">
        <v>4</v>
      </c>
      <c r="K208" s="534"/>
      <c r="L208" s="534">
        <v>260</v>
      </c>
      <c r="M208" s="535">
        <v>141</v>
      </c>
      <c r="N208" s="660"/>
      <c r="O208" s="661"/>
      <c r="P208" s="661"/>
      <c r="Q208" s="661"/>
      <c r="R208" s="661"/>
      <c r="S208" s="662"/>
      <c r="T208" s="372"/>
      <c r="U208" s="372"/>
      <c r="V208" s="372"/>
      <c r="W208" s="372"/>
      <c r="X208" s="372"/>
      <c r="Y208" s="218"/>
      <c r="Z208" s="218"/>
      <c r="AA208" s="218"/>
      <c r="AT208" s="370"/>
      <c r="AV208" s="371"/>
    </row>
    <row r="209" spans="1:48" s="92" customFormat="1" ht="15.75">
      <c r="A209" s="509" t="s">
        <v>229</v>
      </c>
      <c r="B209" s="514" t="s">
        <v>82</v>
      </c>
      <c r="C209" s="520"/>
      <c r="D209" s="376" t="s">
        <v>230</v>
      </c>
      <c r="E209" s="377"/>
      <c r="F209" s="521"/>
      <c r="G209" s="528">
        <v>6.5</v>
      </c>
      <c r="H209" s="531">
        <v>195</v>
      </c>
      <c r="I209" s="536">
        <v>132</v>
      </c>
      <c r="J209" s="373">
        <v>4</v>
      </c>
      <c r="K209" s="373"/>
      <c r="L209" s="373">
        <v>128</v>
      </c>
      <c r="M209" s="537">
        <v>63</v>
      </c>
      <c r="N209" s="663">
        <v>4</v>
      </c>
      <c r="O209" s="664">
        <v>4</v>
      </c>
      <c r="P209" s="664">
        <v>4</v>
      </c>
      <c r="Q209" s="664"/>
      <c r="R209" s="664"/>
      <c r="S209" s="665"/>
      <c r="T209" s="218"/>
      <c r="U209" s="218"/>
      <c r="V209" s="372"/>
      <c r="W209" s="372"/>
      <c r="X209" s="372"/>
      <c r="Y209" s="218"/>
      <c r="Z209" s="218"/>
      <c r="AA209" s="218"/>
      <c r="AT209" s="370"/>
      <c r="AV209" s="371"/>
    </row>
    <row r="210" spans="1:48" s="92" customFormat="1" ht="15.75">
      <c r="A210" s="509" t="s">
        <v>231</v>
      </c>
      <c r="B210" s="514" t="s">
        <v>82</v>
      </c>
      <c r="C210" s="520"/>
      <c r="D210" s="374" t="s">
        <v>232</v>
      </c>
      <c r="E210" s="377"/>
      <c r="F210" s="521"/>
      <c r="G210" s="528">
        <v>7</v>
      </c>
      <c r="H210" s="531">
        <v>210</v>
      </c>
      <c r="I210" s="536">
        <v>132</v>
      </c>
      <c r="J210" s="373"/>
      <c r="K210" s="373"/>
      <c r="L210" s="373">
        <v>132</v>
      </c>
      <c r="M210" s="537">
        <v>78</v>
      </c>
      <c r="N210" s="663"/>
      <c r="O210" s="664"/>
      <c r="P210" s="664"/>
      <c r="Q210" s="664">
        <v>4</v>
      </c>
      <c r="R210" s="664">
        <v>4</v>
      </c>
      <c r="S210" s="665">
        <v>4</v>
      </c>
      <c r="T210" s="218"/>
      <c r="U210" s="218"/>
      <c r="V210" s="372"/>
      <c r="W210" s="372"/>
      <c r="X210" s="372"/>
      <c r="Y210" s="218"/>
      <c r="Z210" s="218"/>
      <c r="AA210" s="218"/>
      <c r="AT210" s="370"/>
      <c r="AV210" s="371"/>
    </row>
    <row r="211" spans="1:48" s="92" customFormat="1" ht="25.5">
      <c r="A211" s="509" t="s">
        <v>233</v>
      </c>
      <c r="B211" s="514" t="s">
        <v>82</v>
      </c>
      <c r="C211" s="520"/>
      <c r="D211" s="377" t="s">
        <v>273</v>
      </c>
      <c r="E211" s="375"/>
      <c r="F211" s="521"/>
      <c r="G211" s="528"/>
      <c r="H211" s="531"/>
      <c r="I211" s="538"/>
      <c r="J211" s="373"/>
      <c r="K211" s="373"/>
      <c r="L211" s="373"/>
      <c r="M211" s="537">
        <v>0</v>
      </c>
      <c r="N211" s="663"/>
      <c r="O211" s="664"/>
      <c r="P211" s="664"/>
      <c r="Q211" s="664"/>
      <c r="R211" s="664"/>
      <c r="S211" s="665"/>
      <c r="T211" s="218"/>
      <c r="U211" s="218"/>
      <c r="V211" s="372"/>
      <c r="W211" s="372"/>
      <c r="X211" s="372"/>
      <c r="Y211" s="218"/>
      <c r="Z211" s="218"/>
      <c r="AA211" s="218"/>
      <c r="AT211" s="370"/>
      <c r="AV211" s="371"/>
    </row>
    <row r="212" spans="1:48" s="394" customFormat="1" ht="47.25">
      <c r="A212" s="508" t="s">
        <v>234</v>
      </c>
      <c r="B212" s="515" t="s">
        <v>235</v>
      </c>
      <c r="C212" s="520"/>
      <c r="D212" s="377"/>
      <c r="E212" s="375"/>
      <c r="F212" s="521"/>
      <c r="G212" s="529">
        <v>18</v>
      </c>
      <c r="H212" s="529">
        <v>540</v>
      </c>
      <c r="I212" s="539">
        <v>198</v>
      </c>
      <c r="J212" s="391">
        <v>0</v>
      </c>
      <c r="K212" s="391">
        <v>0</v>
      </c>
      <c r="L212" s="391">
        <v>198</v>
      </c>
      <c r="M212" s="540">
        <v>342</v>
      </c>
      <c r="N212" s="663"/>
      <c r="O212" s="664"/>
      <c r="P212" s="664"/>
      <c r="Q212" s="664"/>
      <c r="R212" s="664"/>
      <c r="S212" s="665"/>
      <c r="T212" s="392"/>
      <c r="U212" s="392"/>
      <c r="V212" s="393"/>
      <c r="W212" s="393"/>
      <c r="X212" s="393"/>
      <c r="Y212" s="392"/>
      <c r="Z212" s="392"/>
      <c r="AA212" s="392"/>
      <c r="AV212" s="395"/>
    </row>
    <row r="213" spans="1:48" s="394" customFormat="1" ht="15.75">
      <c r="A213" s="509"/>
      <c r="B213" s="514" t="s">
        <v>236</v>
      </c>
      <c r="C213" s="522">
        <v>2</v>
      </c>
      <c r="D213" s="396" t="s">
        <v>80</v>
      </c>
      <c r="E213" s="375"/>
      <c r="F213" s="521"/>
      <c r="G213" s="528">
        <v>9</v>
      </c>
      <c r="H213" s="531">
        <v>270</v>
      </c>
      <c r="I213" s="536">
        <v>99</v>
      </c>
      <c r="J213" s="373"/>
      <c r="K213" s="373"/>
      <c r="L213" s="373">
        <v>99</v>
      </c>
      <c r="M213" s="537">
        <v>171</v>
      </c>
      <c r="N213" s="663">
        <v>3</v>
      </c>
      <c r="O213" s="664">
        <v>3</v>
      </c>
      <c r="P213" s="664">
        <v>3</v>
      </c>
      <c r="Q213" s="664"/>
      <c r="R213" s="664"/>
      <c r="S213" s="665"/>
      <c r="T213" s="392"/>
      <c r="U213" s="392"/>
      <c r="V213" s="393"/>
      <c r="W213" s="393"/>
      <c r="X213" s="393"/>
      <c r="Y213" s="392"/>
      <c r="Z213" s="392"/>
      <c r="AA213" s="392"/>
      <c r="AV213" s="395"/>
    </row>
    <row r="214" spans="1:48" s="394" customFormat="1" ht="16.5" thickBot="1">
      <c r="A214" s="510"/>
      <c r="B214" s="516" t="s">
        <v>236</v>
      </c>
      <c r="C214" s="523">
        <v>4</v>
      </c>
      <c r="D214" s="524" t="s">
        <v>91</v>
      </c>
      <c r="E214" s="525"/>
      <c r="F214" s="526"/>
      <c r="G214" s="530">
        <v>9</v>
      </c>
      <c r="H214" s="532">
        <v>270</v>
      </c>
      <c r="I214" s="541">
        <v>99</v>
      </c>
      <c r="J214" s="542"/>
      <c r="K214" s="542"/>
      <c r="L214" s="542">
        <v>99</v>
      </c>
      <c r="M214" s="543">
        <v>171</v>
      </c>
      <c r="N214" s="666"/>
      <c r="O214" s="667"/>
      <c r="P214" s="667"/>
      <c r="Q214" s="667">
        <v>3</v>
      </c>
      <c r="R214" s="667">
        <v>3</v>
      </c>
      <c r="S214" s="668">
        <v>3</v>
      </c>
      <c r="T214" s="397"/>
      <c r="U214" s="397"/>
      <c r="V214" s="397"/>
      <c r="W214" s="397"/>
      <c r="X214" s="397"/>
      <c r="Y214" s="392"/>
      <c r="Z214" s="392"/>
      <c r="AA214" s="392"/>
      <c r="AV214" s="395"/>
    </row>
    <row r="215" spans="1:64" ht="30" customHeight="1">
      <c r="A215" s="220"/>
      <c r="B215" s="222"/>
      <c r="C215" s="220"/>
      <c r="D215" s="220"/>
      <c r="E215" s="223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1"/>
      <c r="T215" s="220"/>
      <c r="U215" s="220"/>
      <c r="V215" s="220"/>
      <c r="W215" s="220"/>
      <c r="X215" s="220"/>
      <c r="Y215" s="218"/>
      <c r="Z215" s="218"/>
      <c r="AA215" s="218"/>
      <c r="AT215" s="219"/>
      <c r="AV215" s="114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</row>
    <row r="216" spans="2:10" ht="22.5" customHeight="1">
      <c r="B216" s="88" t="s">
        <v>62</v>
      </c>
      <c r="D216" s="954"/>
      <c r="E216" s="954"/>
      <c r="F216" s="954"/>
      <c r="H216" s="955" t="s">
        <v>63</v>
      </c>
      <c r="I216" s="956"/>
      <c r="J216" s="956"/>
    </row>
    <row r="217" spans="2:10" ht="41.25" customHeight="1">
      <c r="B217" s="390" t="s">
        <v>117</v>
      </c>
      <c r="D217" s="954"/>
      <c r="E217" s="954"/>
      <c r="F217" s="954"/>
      <c r="H217" s="952" t="s">
        <v>182</v>
      </c>
      <c r="I217" s="952"/>
      <c r="J217" s="952"/>
    </row>
    <row r="218" spans="2:10" ht="44.25" customHeight="1">
      <c r="B218" s="390" t="s">
        <v>64</v>
      </c>
      <c r="D218" s="953"/>
      <c r="E218" s="953"/>
      <c r="F218" s="953"/>
      <c r="I218" s="959" t="s">
        <v>183</v>
      </c>
      <c r="J218" s="959"/>
    </row>
    <row r="219" spans="2:10" ht="42.75" customHeight="1">
      <c r="B219" s="390" t="s">
        <v>184</v>
      </c>
      <c r="D219" s="951"/>
      <c r="E219" s="951"/>
      <c r="F219" s="951"/>
      <c r="G219" s="952" t="s">
        <v>63</v>
      </c>
      <c r="H219" s="952"/>
      <c r="I219" s="952"/>
      <c r="J219" s="952"/>
    </row>
    <row r="220" spans="1:21" s="92" customFormat="1" ht="12.75">
      <c r="A220" s="201"/>
      <c r="B220" s="201"/>
      <c r="C220" s="201"/>
      <c r="D220" s="201"/>
      <c r="E220" s="201"/>
      <c r="F220" s="201"/>
      <c r="G220" s="200"/>
      <c r="H220" s="200"/>
      <c r="I220" s="200"/>
      <c r="J220" s="200"/>
      <c r="K220" s="200"/>
      <c r="L220" s="200"/>
      <c r="M220" s="201"/>
      <c r="N220" s="201"/>
      <c r="O220" s="201"/>
      <c r="P220" s="201"/>
      <c r="Q220" s="201"/>
      <c r="R220" s="201"/>
      <c r="S220" s="201"/>
      <c r="U220" s="27"/>
    </row>
    <row r="221" spans="1:21" s="92" customFormat="1" ht="12.75">
      <c r="A221" s="201"/>
      <c r="B221" s="201"/>
      <c r="C221" s="201"/>
      <c r="D221" s="201"/>
      <c r="E221" s="201"/>
      <c r="F221" s="201"/>
      <c r="G221" s="200"/>
      <c r="H221" s="200"/>
      <c r="I221" s="200"/>
      <c r="J221" s="200"/>
      <c r="K221" s="200"/>
      <c r="L221" s="200"/>
      <c r="M221" s="201"/>
      <c r="N221" s="201"/>
      <c r="O221" s="201"/>
      <c r="P221" s="201"/>
      <c r="Q221" s="201"/>
      <c r="R221" s="201"/>
      <c r="S221" s="201"/>
      <c r="U221" s="27"/>
    </row>
    <row r="222" spans="1:21" s="92" customFormat="1" ht="12.75">
      <c r="A222" s="201"/>
      <c r="B222" s="201"/>
      <c r="C222" s="201"/>
      <c r="D222" s="201"/>
      <c r="E222" s="201"/>
      <c r="F222" s="201"/>
      <c r="G222" s="200"/>
      <c r="H222" s="200"/>
      <c r="I222" s="200"/>
      <c r="J222" s="200"/>
      <c r="K222" s="200"/>
      <c r="L222" s="200"/>
      <c r="M222" s="201"/>
      <c r="N222" s="201"/>
      <c r="O222" s="201"/>
      <c r="P222" s="201"/>
      <c r="Q222" s="201"/>
      <c r="R222" s="201"/>
      <c r="S222" s="201"/>
      <c r="U222" s="27"/>
    </row>
    <row r="223" spans="1:21" s="92" customFormat="1" ht="12.75">
      <c r="A223" s="201"/>
      <c r="B223" s="201"/>
      <c r="C223" s="201"/>
      <c r="D223" s="201"/>
      <c r="E223" s="201"/>
      <c r="F223" s="201"/>
      <c r="G223" s="200"/>
      <c r="H223" s="200"/>
      <c r="I223" s="200"/>
      <c r="J223" s="200"/>
      <c r="K223" s="200"/>
      <c r="L223" s="200"/>
      <c r="M223" s="201"/>
      <c r="N223" s="201"/>
      <c r="O223" s="201"/>
      <c r="P223" s="201"/>
      <c r="Q223" s="201"/>
      <c r="R223" s="201"/>
      <c r="S223" s="201"/>
      <c r="U223" s="27"/>
    </row>
    <row r="224" spans="1:21" s="92" customFormat="1" ht="12.75">
      <c r="A224" s="201"/>
      <c r="B224" s="201"/>
      <c r="C224" s="201"/>
      <c r="D224" s="201"/>
      <c r="E224" s="201"/>
      <c r="F224" s="201"/>
      <c r="G224" s="200"/>
      <c r="H224" s="200"/>
      <c r="I224" s="200"/>
      <c r="J224" s="200"/>
      <c r="K224" s="200"/>
      <c r="L224" s="200"/>
      <c r="M224" s="201"/>
      <c r="N224" s="201"/>
      <c r="O224" s="201"/>
      <c r="P224" s="201"/>
      <c r="Q224" s="201"/>
      <c r="R224" s="201"/>
      <c r="S224" s="201"/>
      <c r="U224" s="27"/>
    </row>
    <row r="225" spans="1:21" s="92" customFormat="1" ht="12.75">
      <c r="A225" s="201"/>
      <c r="B225" s="201"/>
      <c r="C225" s="201"/>
      <c r="D225" s="201"/>
      <c r="E225" s="201"/>
      <c r="F225" s="201"/>
      <c r="G225" s="200"/>
      <c r="H225" s="200"/>
      <c r="I225" s="200"/>
      <c r="J225" s="200"/>
      <c r="K225" s="200"/>
      <c r="L225" s="200"/>
      <c r="M225" s="201"/>
      <c r="N225" s="201"/>
      <c r="O225" s="201"/>
      <c r="P225" s="201"/>
      <c r="Q225" s="201"/>
      <c r="R225" s="201"/>
      <c r="S225" s="201"/>
      <c r="U225" s="27"/>
    </row>
    <row r="226" spans="1:21" s="92" customFormat="1" ht="12.75">
      <c r="A226" s="201"/>
      <c r="B226" s="201"/>
      <c r="C226" s="201"/>
      <c r="D226" s="201"/>
      <c r="E226" s="201"/>
      <c r="F226" s="201"/>
      <c r="G226" s="200"/>
      <c r="H226" s="200"/>
      <c r="I226" s="200"/>
      <c r="J226" s="200"/>
      <c r="K226" s="200"/>
      <c r="L226" s="200"/>
      <c r="M226" s="201"/>
      <c r="N226" s="201"/>
      <c r="O226" s="201"/>
      <c r="P226" s="201"/>
      <c r="Q226" s="201"/>
      <c r="R226" s="201"/>
      <c r="S226" s="201"/>
      <c r="U226" s="27"/>
    </row>
    <row r="227" spans="1:21" s="92" customFormat="1" ht="12.75">
      <c r="A227" s="201"/>
      <c r="B227" s="201"/>
      <c r="C227" s="201"/>
      <c r="D227" s="201"/>
      <c r="E227" s="201"/>
      <c r="F227" s="201"/>
      <c r="G227" s="200"/>
      <c r="H227" s="200"/>
      <c r="I227" s="200"/>
      <c r="J227" s="200"/>
      <c r="K227" s="200"/>
      <c r="L227" s="200"/>
      <c r="M227" s="201"/>
      <c r="N227" s="201"/>
      <c r="O227" s="201"/>
      <c r="P227" s="201"/>
      <c r="Q227" s="201"/>
      <c r="R227" s="201"/>
      <c r="S227" s="201"/>
      <c r="U227" s="27"/>
    </row>
    <row r="228" spans="1:21" s="92" customFormat="1" ht="12.75">
      <c r="A228" s="201"/>
      <c r="B228" s="201"/>
      <c r="C228" s="215"/>
      <c r="D228" s="215"/>
      <c r="E228" s="215"/>
      <c r="F228" s="215"/>
      <c r="G228" s="216"/>
      <c r="H228" s="216"/>
      <c r="I228" s="200"/>
      <c r="J228" s="200"/>
      <c r="K228" s="200"/>
      <c r="L228" s="200"/>
      <c r="M228" s="201"/>
      <c r="N228" s="201"/>
      <c r="O228" s="217"/>
      <c r="P228" s="201"/>
      <c r="Q228" s="217"/>
      <c r="R228" s="201"/>
      <c r="S228" s="201"/>
      <c r="U228" s="27"/>
    </row>
    <row r="229" spans="1:21" s="92" customFormat="1" ht="12.75">
      <c r="A229" s="201"/>
      <c r="B229" s="201"/>
      <c r="C229" s="201"/>
      <c r="D229" s="201"/>
      <c r="E229" s="201"/>
      <c r="F229" s="201"/>
      <c r="G229" s="200"/>
      <c r="H229" s="200"/>
      <c r="I229" s="200"/>
      <c r="J229" s="200"/>
      <c r="K229" s="200"/>
      <c r="L229" s="200"/>
      <c r="M229" s="201"/>
      <c r="N229" s="201"/>
      <c r="O229" s="201"/>
      <c r="P229" s="201"/>
      <c r="Q229" s="201"/>
      <c r="R229" s="201"/>
      <c r="S229" s="201"/>
      <c r="U229" s="27"/>
    </row>
    <row r="230" spans="1:21" s="92" customFormat="1" ht="12.75">
      <c r="A230" s="201"/>
      <c r="B230" s="201"/>
      <c r="C230" s="201"/>
      <c r="D230" s="201"/>
      <c r="E230" s="201"/>
      <c r="F230" s="201"/>
      <c r="G230" s="200"/>
      <c r="H230" s="200"/>
      <c r="I230" s="200"/>
      <c r="J230" s="200"/>
      <c r="K230" s="200"/>
      <c r="L230" s="200"/>
      <c r="M230" s="201"/>
      <c r="N230" s="201"/>
      <c r="O230" s="201"/>
      <c r="P230" s="201"/>
      <c r="Q230" s="201"/>
      <c r="R230" s="201"/>
      <c r="S230" s="201"/>
      <c r="U230" s="27"/>
    </row>
    <row r="231" spans="1:21" s="92" customFormat="1" ht="12.75">
      <c r="A231" s="201"/>
      <c r="B231" s="201"/>
      <c r="C231" s="201"/>
      <c r="D231" s="201"/>
      <c r="E231" s="201"/>
      <c r="F231" s="201"/>
      <c r="G231" s="200"/>
      <c r="H231" s="200"/>
      <c r="I231" s="200"/>
      <c r="J231" s="200"/>
      <c r="K231" s="200"/>
      <c r="L231" s="200"/>
      <c r="M231" s="201"/>
      <c r="N231" s="201"/>
      <c r="O231" s="201"/>
      <c r="P231" s="201"/>
      <c r="Q231" s="201"/>
      <c r="R231" s="201"/>
      <c r="S231" s="201"/>
      <c r="U231" s="27"/>
    </row>
    <row r="232" spans="1:21" s="92" customFormat="1" ht="12.75">
      <c r="A232" s="201"/>
      <c r="B232" s="201"/>
      <c r="C232" s="201"/>
      <c r="D232" s="201"/>
      <c r="E232" s="201"/>
      <c r="F232" s="201"/>
      <c r="G232" s="200"/>
      <c r="H232" s="200"/>
      <c r="I232" s="200"/>
      <c r="J232" s="200"/>
      <c r="K232" s="200"/>
      <c r="L232" s="200"/>
      <c r="M232" s="201"/>
      <c r="N232" s="201"/>
      <c r="O232" s="201"/>
      <c r="P232" s="201"/>
      <c r="Q232" s="201"/>
      <c r="R232" s="201"/>
      <c r="S232" s="201"/>
      <c r="U232" s="27"/>
    </row>
    <row r="233" spans="1:21" s="92" customFormat="1" ht="12.75">
      <c r="A233" s="201"/>
      <c r="B233" s="201"/>
      <c r="C233" s="201"/>
      <c r="D233" s="201"/>
      <c r="E233" s="201"/>
      <c r="F233" s="201"/>
      <c r="G233" s="200"/>
      <c r="H233" s="200"/>
      <c r="I233" s="200"/>
      <c r="J233" s="200"/>
      <c r="K233" s="200"/>
      <c r="L233" s="200"/>
      <c r="M233" s="201"/>
      <c r="N233" s="201"/>
      <c r="O233" s="201"/>
      <c r="P233" s="201"/>
      <c r="Q233" s="201"/>
      <c r="R233" s="201"/>
      <c r="S233" s="201"/>
      <c r="U233" s="27"/>
    </row>
    <row r="234" spans="1:21" s="92" customFormat="1" ht="12.75">
      <c r="A234" s="201"/>
      <c r="B234" s="201"/>
      <c r="C234" s="201"/>
      <c r="D234" s="201"/>
      <c r="E234" s="201"/>
      <c r="F234" s="201"/>
      <c r="G234" s="200"/>
      <c r="H234" s="200"/>
      <c r="I234" s="200"/>
      <c r="J234" s="200"/>
      <c r="K234" s="200"/>
      <c r="L234" s="200"/>
      <c r="M234" s="201"/>
      <c r="N234" s="201"/>
      <c r="O234" s="201"/>
      <c r="P234" s="201"/>
      <c r="Q234" s="201"/>
      <c r="R234" s="201"/>
      <c r="S234" s="201"/>
      <c r="U234" s="27"/>
    </row>
    <row r="235" spans="1:21" s="92" customFormat="1" ht="12.75">
      <c r="A235" s="201"/>
      <c r="B235" s="201"/>
      <c r="C235" s="201"/>
      <c r="D235" s="201"/>
      <c r="E235" s="201"/>
      <c r="F235" s="201"/>
      <c r="G235" s="200"/>
      <c r="H235" s="200"/>
      <c r="I235" s="200"/>
      <c r="J235" s="200"/>
      <c r="K235" s="200"/>
      <c r="L235" s="200"/>
      <c r="M235" s="201"/>
      <c r="N235" s="201"/>
      <c r="O235" s="201"/>
      <c r="P235" s="201"/>
      <c r="Q235" s="201"/>
      <c r="R235" s="201"/>
      <c r="S235" s="201"/>
      <c r="U235" s="27"/>
    </row>
    <row r="236" spans="1:21" s="92" customFormat="1" ht="12.75">
      <c r="A236" s="201"/>
      <c r="B236" s="201"/>
      <c r="C236" s="201"/>
      <c r="D236" s="201"/>
      <c r="E236" s="201"/>
      <c r="F236" s="201"/>
      <c r="G236" s="200"/>
      <c r="H236" s="200"/>
      <c r="I236" s="200"/>
      <c r="J236" s="200"/>
      <c r="K236" s="200"/>
      <c r="L236" s="200"/>
      <c r="M236" s="201"/>
      <c r="N236" s="201"/>
      <c r="O236" s="201"/>
      <c r="P236" s="201"/>
      <c r="Q236" s="201"/>
      <c r="R236" s="201"/>
      <c r="S236" s="201"/>
      <c r="U236" s="27"/>
    </row>
    <row r="237" spans="1:21" s="92" customFormat="1" ht="12.75">
      <c r="A237" s="201"/>
      <c r="B237" s="201"/>
      <c r="C237" s="201"/>
      <c r="D237" s="201"/>
      <c r="E237" s="201"/>
      <c r="F237" s="201"/>
      <c r="G237" s="200"/>
      <c r="H237" s="200"/>
      <c r="I237" s="200"/>
      <c r="J237" s="200"/>
      <c r="K237" s="200"/>
      <c r="L237" s="200"/>
      <c r="M237" s="201"/>
      <c r="N237" s="201"/>
      <c r="O237" s="201"/>
      <c r="P237" s="201"/>
      <c r="Q237" s="201"/>
      <c r="R237" s="201"/>
      <c r="S237" s="201"/>
      <c r="U237" s="27"/>
    </row>
    <row r="238" spans="1:21" s="92" customFormat="1" ht="12.75">
      <c r="A238" s="201"/>
      <c r="B238" s="201"/>
      <c r="C238" s="201"/>
      <c r="D238" s="201"/>
      <c r="E238" s="201"/>
      <c r="F238" s="201"/>
      <c r="G238" s="200"/>
      <c r="H238" s="200"/>
      <c r="I238" s="200"/>
      <c r="J238" s="200"/>
      <c r="K238" s="200"/>
      <c r="L238" s="200"/>
      <c r="M238" s="201"/>
      <c r="N238" s="201"/>
      <c r="O238" s="201"/>
      <c r="P238" s="201"/>
      <c r="Q238" s="201"/>
      <c r="R238" s="201"/>
      <c r="S238" s="201"/>
      <c r="U238" s="27"/>
    </row>
    <row r="239" spans="1:21" s="92" customFormat="1" ht="12.75">
      <c r="A239" s="201"/>
      <c r="B239" s="201"/>
      <c r="C239" s="201"/>
      <c r="D239" s="201"/>
      <c r="E239" s="201"/>
      <c r="F239" s="201"/>
      <c r="G239" s="200"/>
      <c r="H239" s="200"/>
      <c r="I239" s="200"/>
      <c r="J239" s="200"/>
      <c r="K239" s="200"/>
      <c r="L239" s="200"/>
      <c r="M239" s="201"/>
      <c r="N239" s="201"/>
      <c r="O239" s="201"/>
      <c r="P239" s="201"/>
      <c r="Q239" s="201"/>
      <c r="R239" s="201"/>
      <c r="S239" s="201"/>
      <c r="U239" s="27"/>
    </row>
    <row r="240" spans="1:21" s="92" customFormat="1" ht="12.75">
      <c r="A240" s="201"/>
      <c r="B240" s="201"/>
      <c r="C240" s="201"/>
      <c r="D240" s="201"/>
      <c r="E240" s="201"/>
      <c r="F240" s="201"/>
      <c r="G240" s="200"/>
      <c r="H240" s="200"/>
      <c r="I240" s="200"/>
      <c r="J240" s="200"/>
      <c r="K240" s="200"/>
      <c r="L240" s="200"/>
      <c r="M240" s="201"/>
      <c r="N240" s="201"/>
      <c r="O240" s="201"/>
      <c r="P240" s="201"/>
      <c r="Q240" s="201"/>
      <c r="R240" s="201"/>
      <c r="S240" s="201"/>
      <c r="U240" s="27"/>
    </row>
    <row r="241" spans="1:21" s="92" customFormat="1" ht="12.75">
      <c r="A241" s="201"/>
      <c r="B241" s="201"/>
      <c r="C241" s="201"/>
      <c r="D241" s="201"/>
      <c r="E241" s="201"/>
      <c r="F241" s="201"/>
      <c r="G241" s="200"/>
      <c r="H241" s="200"/>
      <c r="I241" s="200"/>
      <c r="J241" s="200"/>
      <c r="K241" s="200"/>
      <c r="L241" s="200"/>
      <c r="M241" s="201"/>
      <c r="N241" s="201"/>
      <c r="O241" s="201"/>
      <c r="P241" s="201"/>
      <c r="Q241" s="201"/>
      <c r="R241" s="201"/>
      <c r="S241" s="201"/>
      <c r="U241" s="27"/>
    </row>
    <row r="242" spans="1:21" s="92" customFormat="1" ht="12.75">
      <c r="A242" s="201"/>
      <c r="B242" s="201"/>
      <c r="C242" s="201"/>
      <c r="D242" s="201"/>
      <c r="E242" s="201"/>
      <c r="F242" s="201"/>
      <c r="G242" s="200"/>
      <c r="H242" s="200"/>
      <c r="I242" s="200"/>
      <c r="J242" s="200"/>
      <c r="K242" s="200"/>
      <c r="L242" s="200"/>
      <c r="M242" s="201"/>
      <c r="N242" s="201"/>
      <c r="O242" s="201"/>
      <c r="P242" s="201"/>
      <c r="Q242" s="201"/>
      <c r="R242" s="201"/>
      <c r="S242" s="201"/>
      <c r="U242" s="27"/>
    </row>
    <row r="243" spans="1:21" s="92" customFormat="1" ht="12.75">
      <c r="A243" s="201"/>
      <c r="B243" s="201"/>
      <c r="C243" s="201"/>
      <c r="D243" s="201"/>
      <c r="E243" s="201"/>
      <c r="F243" s="201"/>
      <c r="G243" s="200"/>
      <c r="H243" s="200"/>
      <c r="I243" s="200"/>
      <c r="J243" s="200"/>
      <c r="K243" s="200"/>
      <c r="L243" s="200"/>
      <c r="M243" s="201"/>
      <c r="N243" s="201"/>
      <c r="O243" s="201"/>
      <c r="P243" s="201"/>
      <c r="Q243" s="201"/>
      <c r="R243" s="201"/>
      <c r="S243" s="201"/>
      <c r="U243" s="27"/>
    </row>
    <row r="244" spans="1:21" s="92" customFormat="1" ht="12.75">
      <c r="A244" s="201"/>
      <c r="B244" s="201"/>
      <c r="C244" s="201"/>
      <c r="D244" s="201"/>
      <c r="E244" s="201"/>
      <c r="F244" s="201"/>
      <c r="G244" s="200"/>
      <c r="H244" s="200"/>
      <c r="I244" s="200"/>
      <c r="J244" s="200"/>
      <c r="K244" s="200"/>
      <c r="L244" s="200"/>
      <c r="M244" s="201"/>
      <c r="N244" s="201"/>
      <c r="O244" s="201"/>
      <c r="P244" s="201"/>
      <c r="Q244" s="201"/>
      <c r="R244" s="201"/>
      <c r="S244" s="201"/>
      <c r="U244" s="27"/>
    </row>
    <row r="245" spans="1:21" s="92" customFormat="1" ht="12.75">
      <c r="A245" s="201"/>
      <c r="B245" s="201"/>
      <c r="C245" s="201"/>
      <c r="D245" s="201"/>
      <c r="E245" s="201"/>
      <c r="F245" s="201"/>
      <c r="G245" s="200"/>
      <c r="H245" s="200"/>
      <c r="I245" s="200"/>
      <c r="J245" s="200"/>
      <c r="K245" s="200"/>
      <c r="L245" s="200"/>
      <c r="M245" s="201"/>
      <c r="N245" s="201"/>
      <c r="O245" s="201"/>
      <c r="P245" s="201"/>
      <c r="Q245" s="201"/>
      <c r="R245" s="201"/>
      <c r="S245" s="201"/>
      <c r="U245" s="27"/>
    </row>
    <row r="246" spans="1:21" s="92" customFormat="1" ht="12.75">
      <c r="A246" s="201"/>
      <c r="B246" s="201"/>
      <c r="C246" s="201"/>
      <c r="D246" s="201"/>
      <c r="E246" s="201"/>
      <c r="F246" s="201"/>
      <c r="G246" s="200"/>
      <c r="H246" s="200"/>
      <c r="I246" s="200"/>
      <c r="J246" s="200"/>
      <c r="K246" s="200"/>
      <c r="L246" s="200"/>
      <c r="M246" s="201"/>
      <c r="N246" s="201"/>
      <c r="O246" s="201"/>
      <c r="P246" s="201"/>
      <c r="Q246" s="201"/>
      <c r="R246" s="201"/>
      <c r="S246" s="201"/>
      <c r="U246" s="27"/>
    </row>
    <row r="247" spans="1:21" s="92" customFormat="1" ht="12.75">
      <c r="A247" s="201"/>
      <c r="B247" s="201"/>
      <c r="C247" s="201"/>
      <c r="D247" s="201"/>
      <c r="E247" s="201"/>
      <c r="F247" s="201"/>
      <c r="G247" s="200"/>
      <c r="H247" s="200"/>
      <c r="I247" s="200"/>
      <c r="J247" s="200"/>
      <c r="K247" s="200"/>
      <c r="L247" s="200"/>
      <c r="M247" s="201"/>
      <c r="N247" s="201"/>
      <c r="O247" s="201"/>
      <c r="P247" s="201"/>
      <c r="Q247" s="201"/>
      <c r="R247" s="201"/>
      <c r="S247" s="201"/>
      <c r="U247" s="27"/>
    </row>
    <row r="248" spans="1:21" s="92" customFormat="1" ht="12.75">
      <c r="A248" s="201"/>
      <c r="B248" s="201"/>
      <c r="C248" s="201"/>
      <c r="D248" s="201"/>
      <c r="E248" s="201"/>
      <c r="F248" s="201"/>
      <c r="G248" s="200"/>
      <c r="H248" s="200"/>
      <c r="I248" s="200"/>
      <c r="J248" s="200"/>
      <c r="K248" s="200"/>
      <c r="L248" s="200"/>
      <c r="M248" s="201"/>
      <c r="N248" s="201"/>
      <c r="O248" s="201"/>
      <c r="P248" s="201"/>
      <c r="Q248" s="201"/>
      <c r="R248" s="201"/>
      <c r="S248" s="201"/>
      <c r="U248" s="27"/>
    </row>
    <row r="249" spans="1:21" s="92" customFormat="1" ht="12.75">
      <c r="A249" s="201"/>
      <c r="B249" s="201"/>
      <c r="C249" s="201"/>
      <c r="D249" s="201"/>
      <c r="E249" s="201"/>
      <c r="F249" s="201"/>
      <c r="G249" s="200"/>
      <c r="H249" s="200"/>
      <c r="I249" s="200"/>
      <c r="J249" s="200"/>
      <c r="K249" s="200"/>
      <c r="L249" s="200"/>
      <c r="M249" s="201"/>
      <c r="N249" s="201"/>
      <c r="O249" s="201"/>
      <c r="P249" s="201"/>
      <c r="Q249" s="201"/>
      <c r="R249" s="201"/>
      <c r="S249" s="201"/>
      <c r="U249" s="27"/>
    </row>
    <row r="250" spans="1:21" s="92" customFormat="1" ht="12.75">
      <c r="A250" s="201"/>
      <c r="B250" s="201"/>
      <c r="C250" s="201"/>
      <c r="D250" s="201"/>
      <c r="E250" s="201"/>
      <c r="F250" s="201"/>
      <c r="G250" s="200"/>
      <c r="H250" s="200"/>
      <c r="I250" s="200"/>
      <c r="J250" s="200"/>
      <c r="K250" s="200"/>
      <c r="L250" s="200"/>
      <c r="M250" s="201"/>
      <c r="N250" s="201"/>
      <c r="O250" s="201"/>
      <c r="P250" s="201"/>
      <c r="Q250" s="201"/>
      <c r="R250" s="201"/>
      <c r="S250" s="201"/>
      <c r="U250" s="27"/>
    </row>
    <row r="251" spans="1:21" s="92" customFormat="1" ht="12.75">
      <c r="A251" s="201"/>
      <c r="B251" s="201"/>
      <c r="C251" s="201"/>
      <c r="D251" s="201"/>
      <c r="E251" s="201"/>
      <c r="F251" s="201"/>
      <c r="G251" s="200"/>
      <c r="H251" s="200"/>
      <c r="I251" s="200"/>
      <c r="J251" s="200"/>
      <c r="K251" s="200"/>
      <c r="L251" s="200"/>
      <c r="M251" s="201"/>
      <c r="N251" s="201"/>
      <c r="O251" s="201"/>
      <c r="P251" s="201"/>
      <c r="Q251" s="201"/>
      <c r="R251" s="201"/>
      <c r="S251" s="201"/>
      <c r="U251" s="27"/>
    </row>
    <row r="252" spans="1:21" s="92" customFormat="1" ht="12.75">
      <c r="A252" s="201"/>
      <c r="B252" s="201"/>
      <c r="C252" s="201"/>
      <c r="D252" s="201"/>
      <c r="E252" s="201"/>
      <c r="F252" s="201"/>
      <c r="G252" s="200"/>
      <c r="H252" s="200"/>
      <c r="I252" s="200"/>
      <c r="J252" s="200"/>
      <c r="K252" s="200"/>
      <c r="L252" s="200"/>
      <c r="M252" s="201"/>
      <c r="N252" s="201"/>
      <c r="O252" s="201"/>
      <c r="P252" s="201"/>
      <c r="Q252" s="201"/>
      <c r="R252" s="201"/>
      <c r="S252" s="201"/>
      <c r="U252" s="27"/>
    </row>
    <row r="253" spans="1:21" s="92" customFormat="1" ht="12.75">
      <c r="A253" s="201"/>
      <c r="B253" s="201"/>
      <c r="C253" s="201"/>
      <c r="D253" s="201"/>
      <c r="E253" s="201"/>
      <c r="F253" s="201"/>
      <c r="G253" s="200"/>
      <c r="H253" s="200"/>
      <c r="I253" s="200"/>
      <c r="J253" s="200"/>
      <c r="K253" s="200"/>
      <c r="L253" s="200"/>
      <c r="M253" s="201"/>
      <c r="N253" s="201"/>
      <c r="O253" s="201"/>
      <c r="P253" s="201"/>
      <c r="Q253" s="201"/>
      <c r="R253" s="201"/>
      <c r="S253" s="201"/>
      <c r="U253" s="27"/>
    </row>
    <row r="254" spans="1:21" s="92" customFormat="1" ht="12.75">
      <c r="A254" s="201"/>
      <c r="B254" s="201"/>
      <c r="C254" s="201"/>
      <c r="D254" s="201"/>
      <c r="E254" s="201"/>
      <c r="F254" s="201"/>
      <c r="G254" s="200"/>
      <c r="H254" s="200"/>
      <c r="I254" s="200"/>
      <c r="J254" s="200"/>
      <c r="K254" s="200"/>
      <c r="L254" s="200"/>
      <c r="M254" s="201"/>
      <c r="N254" s="201"/>
      <c r="O254" s="201"/>
      <c r="P254" s="201"/>
      <c r="Q254" s="201"/>
      <c r="R254" s="201"/>
      <c r="S254" s="201"/>
      <c r="U254" s="27"/>
    </row>
    <row r="255" spans="1:21" s="92" customFormat="1" ht="12.75">
      <c r="A255" s="201"/>
      <c r="B255" s="201"/>
      <c r="C255" s="201"/>
      <c r="D255" s="201"/>
      <c r="E255" s="201"/>
      <c r="F255" s="201"/>
      <c r="G255" s="200"/>
      <c r="H255" s="200"/>
      <c r="I255" s="200"/>
      <c r="J255" s="200"/>
      <c r="K255" s="200"/>
      <c r="L255" s="200"/>
      <c r="M255" s="201"/>
      <c r="N255" s="201"/>
      <c r="O255" s="201"/>
      <c r="P255" s="201"/>
      <c r="Q255" s="201"/>
      <c r="R255" s="201"/>
      <c r="S255" s="201"/>
      <c r="U255" s="27"/>
    </row>
    <row r="256" spans="1:21" s="92" customFormat="1" ht="12.75">
      <c r="A256" s="201"/>
      <c r="B256" s="201"/>
      <c r="C256" s="201"/>
      <c r="D256" s="201"/>
      <c r="E256" s="201"/>
      <c r="F256" s="201"/>
      <c r="G256" s="200"/>
      <c r="H256" s="200"/>
      <c r="I256" s="200"/>
      <c r="J256" s="200"/>
      <c r="K256" s="200"/>
      <c r="L256" s="200"/>
      <c r="M256" s="201"/>
      <c r="N256" s="201"/>
      <c r="O256" s="201"/>
      <c r="P256" s="201"/>
      <c r="Q256" s="201"/>
      <c r="R256" s="201"/>
      <c r="S256" s="201"/>
      <c r="U256" s="27"/>
    </row>
    <row r="257" spans="1:21" s="92" customFormat="1" ht="12.75">
      <c r="A257" s="201"/>
      <c r="B257" s="201"/>
      <c r="C257" s="201"/>
      <c r="D257" s="201"/>
      <c r="E257" s="201"/>
      <c r="F257" s="201"/>
      <c r="G257" s="200"/>
      <c r="H257" s="200"/>
      <c r="I257" s="200"/>
      <c r="J257" s="200"/>
      <c r="K257" s="200"/>
      <c r="L257" s="200"/>
      <c r="M257" s="201"/>
      <c r="N257" s="201"/>
      <c r="O257" s="201"/>
      <c r="P257" s="201"/>
      <c r="Q257" s="201"/>
      <c r="R257" s="201"/>
      <c r="S257" s="201"/>
      <c r="U257" s="27"/>
    </row>
    <row r="258" spans="1:21" s="92" customFormat="1" ht="12.75">
      <c r="A258" s="201"/>
      <c r="B258" s="201"/>
      <c r="C258" s="201"/>
      <c r="D258" s="201"/>
      <c r="E258" s="201"/>
      <c r="F258" s="201"/>
      <c r="G258" s="200"/>
      <c r="H258" s="200"/>
      <c r="I258" s="200"/>
      <c r="J258" s="200"/>
      <c r="K258" s="200"/>
      <c r="L258" s="200"/>
      <c r="M258" s="201"/>
      <c r="N258" s="201"/>
      <c r="O258" s="201"/>
      <c r="P258" s="201"/>
      <c r="Q258" s="201"/>
      <c r="R258" s="201"/>
      <c r="S258" s="201"/>
      <c r="U258" s="27"/>
    </row>
    <row r="259" spans="1:21" s="92" customFormat="1" ht="12.75">
      <c r="A259" s="201"/>
      <c r="B259" s="201"/>
      <c r="C259" s="201"/>
      <c r="D259" s="201"/>
      <c r="E259" s="201"/>
      <c r="F259" s="201"/>
      <c r="G259" s="200"/>
      <c r="H259" s="200"/>
      <c r="I259" s="200"/>
      <c r="J259" s="200"/>
      <c r="K259" s="200"/>
      <c r="L259" s="200"/>
      <c r="M259" s="201"/>
      <c r="N259" s="201"/>
      <c r="O259" s="201"/>
      <c r="P259" s="201"/>
      <c r="Q259" s="201"/>
      <c r="R259" s="201"/>
      <c r="S259" s="201"/>
      <c r="U259" s="27"/>
    </row>
    <row r="260" spans="1:21" s="92" customFormat="1" ht="12.75">
      <c r="A260" s="201"/>
      <c r="B260" s="201"/>
      <c r="C260" s="201"/>
      <c r="D260" s="201"/>
      <c r="E260" s="201"/>
      <c r="F260" s="201"/>
      <c r="G260" s="200"/>
      <c r="H260" s="200"/>
      <c r="I260" s="200"/>
      <c r="J260" s="200"/>
      <c r="K260" s="200"/>
      <c r="L260" s="200"/>
      <c r="M260" s="201"/>
      <c r="N260" s="201"/>
      <c r="O260" s="201"/>
      <c r="P260" s="201"/>
      <c r="Q260" s="201"/>
      <c r="R260" s="201"/>
      <c r="S260" s="201"/>
      <c r="U260" s="27"/>
    </row>
    <row r="261" spans="1:21" s="92" customFormat="1" ht="12.75">
      <c r="A261" s="201"/>
      <c r="B261" s="201"/>
      <c r="C261" s="201"/>
      <c r="D261" s="201"/>
      <c r="E261" s="201"/>
      <c r="F261" s="201"/>
      <c r="G261" s="200"/>
      <c r="H261" s="200"/>
      <c r="I261" s="200"/>
      <c r="J261" s="200"/>
      <c r="K261" s="200"/>
      <c r="L261" s="200"/>
      <c r="M261" s="201"/>
      <c r="N261" s="201"/>
      <c r="O261" s="201"/>
      <c r="P261" s="201"/>
      <c r="Q261" s="201"/>
      <c r="R261" s="201"/>
      <c r="S261" s="201"/>
      <c r="U261" s="27"/>
    </row>
    <row r="262" spans="1:21" s="92" customFormat="1" ht="12.75">
      <c r="A262" s="201"/>
      <c r="B262" s="201"/>
      <c r="C262" s="201"/>
      <c r="D262" s="201"/>
      <c r="E262" s="201"/>
      <c r="F262" s="201"/>
      <c r="G262" s="200"/>
      <c r="H262" s="200"/>
      <c r="I262" s="200"/>
      <c r="J262" s="200"/>
      <c r="K262" s="200"/>
      <c r="L262" s="200"/>
      <c r="M262" s="201"/>
      <c r="N262" s="201"/>
      <c r="O262" s="201"/>
      <c r="P262" s="201"/>
      <c r="Q262" s="201"/>
      <c r="R262" s="201"/>
      <c r="S262" s="201"/>
      <c r="U262" s="27"/>
    </row>
    <row r="263" spans="1:21" s="92" customFormat="1" ht="12.75">
      <c r="A263" s="201"/>
      <c r="B263" s="201"/>
      <c r="C263" s="201"/>
      <c r="D263" s="201"/>
      <c r="E263" s="201"/>
      <c r="F263" s="201"/>
      <c r="G263" s="200"/>
      <c r="H263" s="200"/>
      <c r="I263" s="200"/>
      <c r="J263" s="200"/>
      <c r="K263" s="200"/>
      <c r="L263" s="200"/>
      <c r="M263" s="201"/>
      <c r="N263" s="201"/>
      <c r="O263" s="201"/>
      <c r="P263" s="201"/>
      <c r="Q263" s="201"/>
      <c r="R263" s="201"/>
      <c r="S263" s="201"/>
      <c r="U263" s="27"/>
    </row>
    <row r="264" spans="1:21" s="92" customFormat="1" ht="12.75">
      <c r="A264" s="201"/>
      <c r="B264" s="201"/>
      <c r="C264" s="201"/>
      <c r="D264" s="201"/>
      <c r="E264" s="201"/>
      <c r="F264" s="201"/>
      <c r="G264" s="200"/>
      <c r="H264" s="200"/>
      <c r="I264" s="200"/>
      <c r="J264" s="200"/>
      <c r="K264" s="200"/>
      <c r="L264" s="200"/>
      <c r="M264" s="201"/>
      <c r="N264" s="201"/>
      <c r="O264" s="201"/>
      <c r="P264" s="201"/>
      <c r="Q264" s="201"/>
      <c r="R264" s="201"/>
      <c r="S264" s="201"/>
      <c r="U264" s="27"/>
    </row>
    <row r="265" spans="1:21" s="92" customFormat="1" ht="12.75">
      <c r="A265" s="201"/>
      <c r="B265" s="201"/>
      <c r="C265" s="201"/>
      <c r="D265" s="201"/>
      <c r="E265" s="201"/>
      <c r="F265" s="201"/>
      <c r="G265" s="200"/>
      <c r="H265" s="200"/>
      <c r="I265" s="200"/>
      <c r="J265" s="200"/>
      <c r="K265" s="200"/>
      <c r="L265" s="200"/>
      <c r="M265" s="201"/>
      <c r="N265" s="201"/>
      <c r="O265" s="201"/>
      <c r="P265" s="201"/>
      <c r="Q265" s="201"/>
      <c r="R265" s="201"/>
      <c r="S265" s="201"/>
      <c r="U265" s="27"/>
    </row>
    <row r="266" spans="1:21" s="92" customFormat="1" ht="12.75">
      <c r="A266" s="201"/>
      <c r="B266" s="201"/>
      <c r="C266" s="201"/>
      <c r="D266" s="201"/>
      <c r="E266" s="201"/>
      <c r="F266" s="201"/>
      <c r="G266" s="200"/>
      <c r="H266" s="200"/>
      <c r="I266" s="200"/>
      <c r="J266" s="200"/>
      <c r="K266" s="200"/>
      <c r="L266" s="200"/>
      <c r="M266" s="201"/>
      <c r="N266" s="201"/>
      <c r="O266" s="201"/>
      <c r="P266" s="201"/>
      <c r="Q266" s="201"/>
      <c r="R266" s="201"/>
      <c r="S266" s="201"/>
      <c r="U266" s="27"/>
    </row>
    <row r="267" spans="1:21" s="92" customFormat="1" ht="12.75">
      <c r="A267" s="201"/>
      <c r="B267" s="201"/>
      <c r="C267" s="201"/>
      <c r="D267" s="201"/>
      <c r="E267" s="201"/>
      <c r="F267" s="201"/>
      <c r="G267" s="200"/>
      <c r="H267" s="200"/>
      <c r="I267" s="200"/>
      <c r="J267" s="200"/>
      <c r="K267" s="200"/>
      <c r="L267" s="200"/>
      <c r="M267" s="201"/>
      <c r="N267" s="201"/>
      <c r="O267" s="201"/>
      <c r="P267" s="201"/>
      <c r="Q267" s="201"/>
      <c r="R267" s="201"/>
      <c r="S267" s="201"/>
      <c r="U267" s="27"/>
    </row>
    <row r="268" spans="1:21" s="92" customFormat="1" ht="12.75">
      <c r="A268" s="201"/>
      <c r="B268" s="201"/>
      <c r="C268" s="201"/>
      <c r="D268" s="201"/>
      <c r="E268" s="201"/>
      <c r="F268" s="201"/>
      <c r="G268" s="200"/>
      <c r="H268" s="200"/>
      <c r="I268" s="200"/>
      <c r="J268" s="200"/>
      <c r="K268" s="200"/>
      <c r="L268" s="200"/>
      <c r="M268" s="201"/>
      <c r="N268" s="201"/>
      <c r="O268" s="201"/>
      <c r="P268" s="201"/>
      <c r="Q268" s="201"/>
      <c r="R268" s="201"/>
      <c r="S268" s="201"/>
      <c r="U268" s="27"/>
    </row>
    <row r="269" spans="1:21" s="92" customFormat="1" ht="12.75">
      <c r="A269" s="201"/>
      <c r="B269" s="201"/>
      <c r="C269" s="201"/>
      <c r="D269" s="201"/>
      <c r="E269" s="201"/>
      <c r="F269" s="201"/>
      <c r="G269" s="200"/>
      <c r="H269" s="200"/>
      <c r="I269" s="200"/>
      <c r="J269" s="200"/>
      <c r="K269" s="200"/>
      <c r="L269" s="200"/>
      <c r="M269" s="201"/>
      <c r="N269" s="201"/>
      <c r="O269" s="201"/>
      <c r="P269" s="201"/>
      <c r="Q269" s="201"/>
      <c r="R269" s="201"/>
      <c r="S269" s="201"/>
      <c r="U269" s="27"/>
    </row>
    <row r="270" spans="1:21" s="92" customFormat="1" ht="12.75">
      <c r="A270" s="201"/>
      <c r="B270" s="201"/>
      <c r="C270" s="201"/>
      <c r="D270" s="201"/>
      <c r="E270" s="201"/>
      <c r="F270" s="201"/>
      <c r="G270" s="200"/>
      <c r="H270" s="200"/>
      <c r="I270" s="200"/>
      <c r="J270" s="200"/>
      <c r="K270" s="200"/>
      <c r="L270" s="200"/>
      <c r="M270" s="201"/>
      <c r="N270" s="201"/>
      <c r="O270" s="201"/>
      <c r="P270" s="201"/>
      <c r="Q270" s="201"/>
      <c r="R270" s="201"/>
      <c r="S270" s="201"/>
      <c r="U270" s="27"/>
    </row>
    <row r="271" spans="1:21" s="92" customFormat="1" ht="12.75">
      <c r="A271" s="201"/>
      <c r="B271" s="201"/>
      <c r="C271" s="201"/>
      <c r="D271" s="201"/>
      <c r="E271" s="201"/>
      <c r="F271" s="201"/>
      <c r="G271" s="200"/>
      <c r="H271" s="200"/>
      <c r="I271" s="200"/>
      <c r="J271" s="200"/>
      <c r="K271" s="200"/>
      <c r="L271" s="200"/>
      <c r="M271" s="201"/>
      <c r="N271" s="201"/>
      <c r="O271" s="201"/>
      <c r="P271" s="201"/>
      <c r="Q271" s="201"/>
      <c r="R271" s="201"/>
      <c r="S271" s="201"/>
      <c r="U271" s="27"/>
    </row>
    <row r="272" spans="1:21" s="92" customFormat="1" ht="12.75">
      <c r="A272" s="201"/>
      <c r="B272" s="201"/>
      <c r="C272" s="201"/>
      <c r="D272" s="201"/>
      <c r="E272" s="201"/>
      <c r="F272" s="201"/>
      <c r="G272" s="200"/>
      <c r="H272" s="200"/>
      <c r="I272" s="200"/>
      <c r="J272" s="200"/>
      <c r="K272" s="200"/>
      <c r="L272" s="200"/>
      <c r="M272" s="201"/>
      <c r="N272" s="201"/>
      <c r="O272" s="201"/>
      <c r="P272" s="201"/>
      <c r="Q272" s="201"/>
      <c r="R272" s="201"/>
      <c r="S272" s="201"/>
      <c r="U272" s="27"/>
    </row>
    <row r="273" spans="1:21" s="92" customFormat="1" ht="12.75">
      <c r="A273" s="201"/>
      <c r="B273" s="201"/>
      <c r="C273" s="201"/>
      <c r="D273" s="201"/>
      <c r="E273" s="201"/>
      <c r="F273" s="201"/>
      <c r="G273" s="200"/>
      <c r="H273" s="200"/>
      <c r="I273" s="200"/>
      <c r="J273" s="200"/>
      <c r="K273" s="200"/>
      <c r="L273" s="200"/>
      <c r="M273" s="201"/>
      <c r="N273" s="201"/>
      <c r="O273" s="201"/>
      <c r="P273" s="201"/>
      <c r="Q273" s="201"/>
      <c r="R273" s="201"/>
      <c r="S273" s="201"/>
      <c r="U273" s="27"/>
    </row>
    <row r="274" spans="1:21" s="92" customFormat="1" ht="12.75">
      <c r="A274" s="201"/>
      <c r="B274" s="201"/>
      <c r="C274" s="201"/>
      <c r="D274" s="201"/>
      <c r="E274" s="201"/>
      <c r="F274" s="201"/>
      <c r="G274" s="200"/>
      <c r="H274" s="200"/>
      <c r="I274" s="200"/>
      <c r="J274" s="200"/>
      <c r="K274" s="200"/>
      <c r="L274" s="200"/>
      <c r="M274" s="201"/>
      <c r="N274" s="201"/>
      <c r="O274" s="201"/>
      <c r="P274" s="201"/>
      <c r="Q274" s="201"/>
      <c r="R274" s="201"/>
      <c r="S274" s="201"/>
      <c r="U274" s="27"/>
    </row>
    <row r="275" spans="1:21" s="92" customFormat="1" ht="12.75">
      <c r="A275" s="201"/>
      <c r="B275" s="201"/>
      <c r="C275" s="201"/>
      <c r="D275" s="201"/>
      <c r="E275" s="201"/>
      <c r="F275" s="201"/>
      <c r="G275" s="200"/>
      <c r="H275" s="200"/>
      <c r="I275" s="200"/>
      <c r="J275" s="200"/>
      <c r="K275" s="200"/>
      <c r="L275" s="200"/>
      <c r="M275" s="201"/>
      <c r="N275" s="201"/>
      <c r="O275" s="201"/>
      <c r="P275" s="201"/>
      <c r="Q275" s="201"/>
      <c r="R275" s="201"/>
      <c r="S275" s="201"/>
      <c r="U275" s="27"/>
    </row>
    <row r="276" spans="1:21" s="92" customFormat="1" ht="12.75">
      <c r="A276" s="201"/>
      <c r="B276" s="201"/>
      <c r="C276" s="201"/>
      <c r="D276" s="201"/>
      <c r="E276" s="201"/>
      <c r="F276" s="201"/>
      <c r="G276" s="200"/>
      <c r="H276" s="200"/>
      <c r="I276" s="200"/>
      <c r="J276" s="200"/>
      <c r="K276" s="200"/>
      <c r="L276" s="200"/>
      <c r="M276" s="201"/>
      <c r="N276" s="201"/>
      <c r="O276" s="201"/>
      <c r="P276" s="201"/>
      <c r="Q276" s="201"/>
      <c r="R276" s="201"/>
      <c r="S276" s="201"/>
      <c r="U276" s="27"/>
    </row>
    <row r="277" spans="1:21" s="92" customFormat="1" ht="12.75">
      <c r="A277" s="201"/>
      <c r="B277" s="201"/>
      <c r="C277" s="201"/>
      <c r="D277" s="201"/>
      <c r="E277" s="201"/>
      <c r="F277" s="201"/>
      <c r="G277" s="200"/>
      <c r="H277" s="200"/>
      <c r="I277" s="200"/>
      <c r="J277" s="200"/>
      <c r="K277" s="200"/>
      <c r="L277" s="200"/>
      <c r="M277" s="201"/>
      <c r="N277" s="201"/>
      <c r="O277" s="201"/>
      <c r="P277" s="201"/>
      <c r="Q277" s="201"/>
      <c r="R277" s="201"/>
      <c r="S277" s="201"/>
      <c r="U277" s="27"/>
    </row>
    <row r="278" spans="1:21" s="92" customFormat="1" ht="12.75">
      <c r="A278" s="201"/>
      <c r="B278" s="201"/>
      <c r="C278" s="201"/>
      <c r="D278" s="201"/>
      <c r="E278" s="201"/>
      <c r="F278" s="201"/>
      <c r="G278" s="200"/>
      <c r="H278" s="200"/>
      <c r="I278" s="200"/>
      <c r="J278" s="200"/>
      <c r="K278" s="200"/>
      <c r="L278" s="200"/>
      <c r="M278" s="201"/>
      <c r="N278" s="201"/>
      <c r="O278" s="201"/>
      <c r="P278" s="201"/>
      <c r="Q278" s="201"/>
      <c r="R278" s="201"/>
      <c r="S278" s="201"/>
      <c r="U278" s="27"/>
    </row>
    <row r="279" spans="1:21" s="92" customFormat="1" ht="12.75">
      <c r="A279" s="201"/>
      <c r="B279" s="201"/>
      <c r="C279" s="201"/>
      <c r="D279" s="201"/>
      <c r="E279" s="201"/>
      <c r="F279" s="201"/>
      <c r="G279" s="200"/>
      <c r="H279" s="200"/>
      <c r="I279" s="200"/>
      <c r="J279" s="200"/>
      <c r="K279" s="200"/>
      <c r="L279" s="200"/>
      <c r="M279" s="201"/>
      <c r="N279" s="201"/>
      <c r="O279" s="201"/>
      <c r="P279" s="201"/>
      <c r="Q279" s="201"/>
      <c r="R279" s="201"/>
      <c r="S279" s="201"/>
      <c r="U279" s="27"/>
    </row>
    <row r="280" spans="1:21" s="92" customFormat="1" ht="12.75">
      <c r="A280" s="201"/>
      <c r="B280" s="201"/>
      <c r="C280" s="201"/>
      <c r="D280" s="201"/>
      <c r="E280" s="201"/>
      <c r="F280" s="201"/>
      <c r="G280" s="200"/>
      <c r="H280" s="200"/>
      <c r="I280" s="200"/>
      <c r="J280" s="200"/>
      <c r="K280" s="200"/>
      <c r="L280" s="200"/>
      <c r="M280" s="201"/>
      <c r="N280" s="201"/>
      <c r="O280" s="201"/>
      <c r="P280" s="201"/>
      <c r="Q280" s="201"/>
      <c r="R280" s="201"/>
      <c r="S280" s="201"/>
      <c r="U280" s="27"/>
    </row>
    <row r="281" spans="1:21" s="92" customFormat="1" ht="12.75">
      <c r="A281" s="201"/>
      <c r="B281" s="201"/>
      <c r="C281" s="201"/>
      <c r="D281" s="201"/>
      <c r="E281" s="201"/>
      <c r="F281" s="201"/>
      <c r="G281" s="200"/>
      <c r="H281" s="200"/>
      <c r="I281" s="200"/>
      <c r="J281" s="200"/>
      <c r="K281" s="200"/>
      <c r="L281" s="200"/>
      <c r="M281" s="201"/>
      <c r="N281" s="201"/>
      <c r="O281" s="201"/>
      <c r="P281" s="201"/>
      <c r="Q281" s="201"/>
      <c r="R281" s="201"/>
      <c r="S281" s="201"/>
      <c r="U281" s="27"/>
    </row>
    <row r="282" spans="1:21" s="92" customFormat="1" ht="12.75">
      <c r="A282" s="201"/>
      <c r="B282" s="201"/>
      <c r="C282" s="201"/>
      <c r="D282" s="201"/>
      <c r="E282" s="201"/>
      <c r="F282" s="201"/>
      <c r="G282" s="200"/>
      <c r="H282" s="200"/>
      <c r="I282" s="200"/>
      <c r="J282" s="200"/>
      <c r="K282" s="200"/>
      <c r="L282" s="200"/>
      <c r="M282" s="201"/>
      <c r="N282" s="201"/>
      <c r="O282" s="201"/>
      <c r="P282" s="201"/>
      <c r="Q282" s="201"/>
      <c r="R282" s="201"/>
      <c r="S282" s="201"/>
      <c r="U282" s="27"/>
    </row>
    <row r="283" spans="1:21" s="92" customFormat="1" ht="12.75">
      <c r="A283" s="201"/>
      <c r="B283" s="201"/>
      <c r="C283" s="201"/>
      <c r="D283" s="201"/>
      <c r="E283" s="201"/>
      <c r="F283" s="201"/>
      <c r="G283" s="200"/>
      <c r="H283" s="200"/>
      <c r="I283" s="200"/>
      <c r="J283" s="200"/>
      <c r="K283" s="200"/>
      <c r="L283" s="200"/>
      <c r="M283" s="201"/>
      <c r="N283" s="201"/>
      <c r="O283" s="201"/>
      <c r="P283" s="201"/>
      <c r="Q283" s="201"/>
      <c r="R283" s="201"/>
      <c r="S283" s="201"/>
      <c r="U283" s="27"/>
    </row>
    <row r="284" spans="1:21" s="92" customFormat="1" ht="12.75">
      <c r="A284" s="201"/>
      <c r="B284" s="201"/>
      <c r="C284" s="201"/>
      <c r="D284" s="201"/>
      <c r="E284" s="201"/>
      <c r="F284" s="201"/>
      <c r="G284" s="200"/>
      <c r="H284" s="200"/>
      <c r="I284" s="200"/>
      <c r="J284" s="200"/>
      <c r="K284" s="200"/>
      <c r="L284" s="200"/>
      <c r="M284" s="201"/>
      <c r="N284" s="201"/>
      <c r="O284" s="201"/>
      <c r="P284" s="201"/>
      <c r="Q284" s="201"/>
      <c r="R284" s="201"/>
      <c r="S284" s="201"/>
      <c r="U284" s="27"/>
    </row>
    <row r="285" spans="1:21" s="92" customFormat="1" ht="12.75">
      <c r="A285" s="201"/>
      <c r="B285" s="201"/>
      <c r="C285" s="201"/>
      <c r="D285" s="201"/>
      <c r="E285" s="201"/>
      <c r="F285" s="201"/>
      <c r="G285" s="200"/>
      <c r="H285" s="200"/>
      <c r="I285" s="200"/>
      <c r="J285" s="200"/>
      <c r="K285" s="200"/>
      <c r="L285" s="200"/>
      <c r="M285" s="201"/>
      <c r="N285" s="201"/>
      <c r="O285" s="201"/>
      <c r="P285" s="201"/>
      <c r="Q285" s="201"/>
      <c r="R285" s="201"/>
      <c r="S285" s="201"/>
      <c r="U285" s="27"/>
    </row>
    <row r="286" spans="1:21" s="92" customFormat="1" ht="12.75">
      <c r="A286" s="201"/>
      <c r="B286" s="201"/>
      <c r="C286" s="201"/>
      <c r="D286" s="201"/>
      <c r="E286" s="201"/>
      <c r="F286" s="201"/>
      <c r="G286" s="200"/>
      <c r="H286" s="200"/>
      <c r="I286" s="200"/>
      <c r="J286" s="200"/>
      <c r="K286" s="200"/>
      <c r="L286" s="200"/>
      <c r="M286" s="201"/>
      <c r="N286" s="201"/>
      <c r="O286" s="201"/>
      <c r="P286" s="201"/>
      <c r="Q286" s="201"/>
      <c r="R286" s="201"/>
      <c r="S286" s="201"/>
      <c r="U286" s="27"/>
    </row>
    <row r="287" spans="1:21" s="92" customFormat="1" ht="12.75">
      <c r="A287" s="201"/>
      <c r="B287" s="201"/>
      <c r="C287" s="201"/>
      <c r="D287" s="201"/>
      <c r="E287" s="201"/>
      <c r="F287" s="201"/>
      <c r="G287" s="200"/>
      <c r="H287" s="200"/>
      <c r="I287" s="200"/>
      <c r="J287" s="200"/>
      <c r="K287" s="200"/>
      <c r="L287" s="200"/>
      <c r="M287" s="201"/>
      <c r="N287" s="201"/>
      <c r="O287" s="201"/>
      <c r="P287" s="201"/>
      <c r="Q287" s="201"/>
      <c r="R287" s="201"/>
      <c r="S287" s="201"/>
      <c r="U287" s="27"/>
    </row>
    <row r="288" spans="1:21" s="92" customFormat="1" ht="12.75">
      <c r="A288" s="201"/>
      <c r="B288" s="201"/>
      <c r="C288" s="201"/>
      <c r="D288" s="201"/>
      <c r="E288" s="201"/>
      <c r="F288" s="201"/>
      <c r="G288" s="200"/>
      <c r="H288" s="200"/>
      <c r="I288" s="200"/>
      <c r="J288" s="200"/>
      <c r="K288" s="200"/>
      <c r="L288" s="200"/>
      <c r="M288" s="201"/>
      <c r="N288" s="201"/>
      <c r="O288" s="201"/>
      <c r="P288" s="201"/>
      <c r="Q288" s="201"/>
      <c r="R288" s="201"/>
      <c r="S288" s="201"/>
      <c r="U288" s="27"/>
    </row>
    <row r="289" spans="1:21" s="92" customFormat="1" ht="12.75">
      <c r="A289" s="201"/>
      <c r="B289" s="201"/>
      <c r="C289" s="201"/>
      <c r="D289" s="201"/>
      <c r="E289" s="201"/>
      <c r="F289" s="201"/>
      <c r="G289" s="200"/>
      <c r="H289" s="200"/>
      <c r="I289" s="200"/>
      <c r="J289" s="200"/>
      <c r="K289" s="200"/>
      <c r="L289" s="200"/>
      <c r="M289" s="201"/>
      <c r="N289" s="201"/>
      <c r="O289" s="201"/>
      <c r="P289" s="201"/>
      <c r="Q289" s="201"/>
      <c r="R289" s="201"/>
      <c r="S289" s="201"/>
      <c r="U289" s="27"/>
    </row>
    <row r="290" spans="1:21" s="92" customFormat="1" ht="12.75">
      <c r="A290" s="201"/>
      <c r="B290" s="201"/>
      <c r="C290" s="201"/>
      <c r="D290" s="201"/>
      <c r="E290" s="201"/>
      <c r="F290" s="201"/>
      <c r="G290" s="200"/>
      <c r="H290" s="200"/>
      <c r="I290" s="200"/>
      <c r="J290" s="200"/>
      <c r="K290" s="200"/>
      <c r="L290" s="200"/>
      <c r="M290" s="201"/>
      <c r="N290" s="201"/>
      <c r="O290" s="201"/>
      <c r="P290" s="201"/>
      <c r="Q290" s="201"/>
      <c r="R290" s="201"/>
      <c r="S290" s="201"/>
      <c r="U290" s="27"/>
    </row>
    <row r="291" spans="1:21" s="92" customFormat="1" ht="12.75">
      <c r="A291" s="201"/>
      <c r="B291" s="201"/>
      <c r="C291" s="201"/>
      <c r="D291" s="201"/>
      <c r="E291" s="201"/>
      <c r="F291" s="201"/>
      <c r="G291" s="200"/>
      <c r="H291" s="200"/>
      <c r="I291" s="200"/>
      <c r="J291" s="200"/>
      <c r="K291" s="200"/>
      <c r="L291" s="200"/>
      <c r="M291" s="201"/>
      <c r="N291" s="201"/>
      <c r="O291" s="201"/>
      <c r="P291" s="201"/>
      <c r="Q291" s="201"/>
      <c r="R291" s="201"/>
      <c r="S291" s="201"/>
      <c r="U291" s="27"/>
    </row>
    <row r="292" spans="1:21" s="92" customFormat="1" ht="12.75">
      <c r="A292" s="201"/>
      <c r="B292" s="201"/>
      <c r="C292" s="201"/>
      <c r="D292" s="201"/>
      <c r="E292" s="201"/>
      <c r="F292" s="201"/>
      <c r="G292" s="200"/>
      <c r="H292" s="200"/>
      <c r="I292" s="200"/>
      <c r="J292" s="200"/>
      <c r="K292" s="200"/>
      <c r="L292" s="200"/>
      <c r="M292" s="201"/>
      <c r="N292" s="201"/>
      <c r="O292" s="201"/>
      <c r="P292" s="201"/>
      <c r="Q292" s="201"/>
      <c r="R292" s="201"/>
      <c r="S292" s="201"/>
      <c r="U292" s="27"/>
    </row>
    <row r="293" spans="1:21" s="92" customFormat="1" ht="12.75">
      <c r="A293" s="201"/>
      <c r="B293" s="201"/>
      <c r="C293" s="201"/>
      <c r="D293" s="201"/>
      <c r="E293" s="201"/>
      <c r="F293" s="201"/>
      <c r="G293" s="200"/>
      <c r="H293" s="200"/>
      <c r="I293" s="200"/>
      <c r="J293" s="200"/>
      <c r="K293" s="200"/>
      <c r="L293" s="200"/>
      <c r="M293" s="201"/>
      <c r="N293" s="201"/>
      <c r="O293" s="201"/>
      <c r="P293" s="201"/>
      <c r="Q293" s="201"/>
      <c r="R293" s="201"/>
      <c r="S293" s="201"/>
      <c r="U293" s="27"/>
    </row>
    <row r="294" spans="1:21" s="92" customFormat="1" ht="12.75">
      <c r="A294" s="201"/>
      <c r="B294" s="201"/>
      <c r="C294" s="201"/>
      <c r="D294" s="201"/>
      <c r="E294" s="201"/>
      <c r="F294" s="201"/>
      <c r="G294" s="200"/>
      <c r="H294" s="200"/>
      <c r="I294" s="200"/>
      <c r="J294" s="200"/>
      <c r="K294" s="200"/>
      <c r="L294" s="200"/>
      <c r="M294" s="201"/>
      <c r="N294" s="201"/>
      <c r="O294" s="201"/>
      <c r="P294" s="201"/>
      <c r="Q294" s="201"/>
      <c r="R294" s="201"/>
      <c r="S294" s="201"/>
      <c r="U294" s="27"/>
    </row>
    <row r="295" spans="1:21" s="92" customFormat="1" ht="12.75">
      <c r="A295" s="201"/>
      <c r="B295" s="201"/>
      <c r="C295" s="201"/>
      <c r="D295" s="201"/>
      <c r="E295" s="201"/>
      <c r="F295" s="201"/>
      <c r="G295" s="200"/>
      <c r="H295" s="200"/>
      <c r="I295" s="200"/>
      <c r="J295" s="200"/>
      <c r="K295" s="200"/>
      <c r="L295" s="200"/>
      <c r="M295" s="201"/>
      <c r="N295" s="201"/>
      <c r="O295" s="201"/>
      <c r="P295" s="201"/>
      <c r="Q295" s="201"/>
      <c r="R295" s="201"/>
      <c r="S295" s="201"/>
      <c r="U295" s="27"/>
    </row>
    <row r="296" spans="1:21" s="92" customFormat="1" ht="12.75">
      <c r="A296" s="201"/>
      <c r="B296" s="201"/>
      <c r="C296" s="201"/>
      <c r="D296" s="201"/>
      <c r="E296" s="201"/>
      <c r="F296" s="201"/>
      <c r="G296" s="200"/>
      <c r="H296" s="200"/>
      <c r="I296" s="200"/>
      <c r="J296" s="200"/>
      <c r="K296" s="200"/>
      <c r="L296" s="200"/>
      <c r="M296" s="201"/>
      <c r="N296" s="201"/>
      <c r="O296" s="201"/>
      <c r="P296" s="201"/>
      <c r="Q296" s="201"/>
      <c r="R296" s="201"/>
      <c r="S296" s="201"/>
      <c r="U296" s="27"/>
    </row>
    <row r="297" spans="1:21" s="92" customFormat="1" ht="12.75">
      <c r="A297" s="201"/>
      <c r="B297" s="201"/>
      <c r="C297" s="201"/>
      <c r="D297" s="201"/>
      <c r="E297" s="201"/>
      <c r="F297" s="201"/>
      <c r="G297" s="200"/>
      <c r="H297" s="200"/>
      <c r="I297" s="200"/>
      <c r="J297" s="200"/>
      <c r="K297" s="200"/>
      <c r="L297" s="200"/>
      <c r="M297" s="201"/>
      <c r="N297" s="201"/>
      <c r="O297" s="201"/>
      <c r="P297" s="201"/>
      <c r="Q297" s="201"/>
      <c r="R297" s="201"/>
      <c r="S297" s="201"/>
      <c r="U297" s="27"/>
    </row>
    <row r="298" spans="1:21" s="92" customFormat="1" ht="12.75">
      <c r="A298" s="201"/>
      <c r="B298" s="201"/>
      <c r="C298" s="201"/>
      <c r="D298" s="201"/>
      <c r="E298" s="201"/>
      <c r="F298" s="201"/>
      <c r="G298" s="200"/>
      <c r="H298" s="200"/>
      <c r="I298" s="200"/>
      <c r="J298" s="200"/>
      <c r="K298" s="200"/>
      <c r="L298" s="200"/>
      <c r="M298" s="201"/>
      <c r="N298" s="201"/>
      <c r="O298" s="201"/>
      <c r="P298" s="201"/>
      <c r="Q298" s="201"/>
      <c r="R298" s="201"/>
      <c r="S298" s="201"/>
      <c r="U298" s="27"/>
    </row>
    <row r="299" spans="1:21" s="92" customFormat="1" ht="12.75">
      <c r="A299" s="201"/>
      <c r="B299" s="201"/>
      <c r="C299" s="201"/>
      <c r="D299" s="201"/>
      <c r="E299" s="201"/>
      <c r="F299" s="201"/>
      <c r="G299" s="200"/>
      <c r="H299" s="200"/>
      <c r="I299" s="200"/>
      <c r="J299" s="200"/>
      <c r="K299" s="200"/>
      <c r="L299" s="200"/>
      <c r="M299" s="201"/>
      <c r="N299" s="201"/>
      <c r="O299" s="201"/>
      <c r="P299" s="201"/>
      <c r="Q299" s="201"/>
      <c r="R299" s="201"/>
      <c r="S299" s="201"/>
      <c r="U299" s="27"/>
    </row>
    <row r="300" spans="1:21" s="92" customFormat="1" ht="12.75">
      <c r="A300" s="201"/>
      <c r="B300" s="201"/>
      <c r="C300" s="201"/>
      <c r="D300" s="201"/>
      <c r="E300" s="201"/>
      <c r="F300" s="201"/>
      <c r="G300" s="200"/>
      <c r="H300" s="200"/>
      <c r="I300" s="200"/>
      <c r="J300" s="200"/>
      <c r="K300" s="200"/>
      <c r="L300" s="200"/>
      <c r="M300" s="201"/>
      <c r="N300" s="201"/>
      <c r="O300" s="201"/>
      <c r="P300" s="201"/>
      <c r="Q300" s="201"/>
      <c r="R300" s="201"/>
      <c r="S300" s="201"/>
      <c r="U300" s="27"/>
    </row>
    <row r="301" spans="1:21" s="92" customFormat="1" ht="12.75">
      <c r="A301" s="201"/>
      <c r="B301" s="201"/>
      <c r="C301" s="201"/>
      <c r="D301" s="201"/>
      <c r="E301" s="201"/>
      <c r="F301" s="201"/>
      <c r="G301" s="200"/>
      <c r="H301" s="200"/>
      <c r="I301" s="200"/>
      <c r="J301" s="200"/>
      <c r="K301" s="200"/>
      <c r="L301" s="200"/>
      <c r="M301" s="201"/>
      <c r="N301" s="201"/>
      <c r="O301" s="201"/>
      <c r="P301" s="201"/>
      <c r="Q301" s="201"/>
      <c r="R301" s="201"/>
      <c r="S301" s="201"/>
      <c r="U301" s="27"/>
    </row>
    <row r="302" spans="1:21" s="92" customFormat="1" ht="12.75">
      <c r="A302" s="201"/>
      <c r="B302" s="201"/>
      <c r="C302" s="201"/>
      <c r="D302" s="201"/>
      <c r="E302" s="201"/>
      <c r="F302" s="201"/>
      <c r="G302" s="200"/>
      <c r="H302" s="200"/>
      <c r="I302" s="200"/>
      <c r="J302" s="200"/>
      <c r="K302" s="200"/>
      <c r="L302" s="200"/>
      <c r="M302" s="201"/>
      <c r="N302" s="201"/>
      <c r="O302" s="201"/>
      <c r="P302" s="201"/>
      <c r="Q302" s="201"/>
      <c r="R302" s="201"/>
      <c r="S302" s="201"/>
      <c r="U302" s="27"/>
    </row>
    <row r="303" spans="1:21" s="92" customFormat="1" ht="12.75">
      <c r="A303" s="201"/>
      <c r="B303" s="201"/>
      <c r="C303" s="201"/>
      <c r="D303" s="201"/>
      <c r="E303" s="201"/>
      <c r="F303" s="201"/>
      <c r="G303" s="200"/>
      <c r="H303" s="200"/>
      <c r="I303" s="200"/>
      <c r="J303" s="200"/>
      <c r="K303" s="200"/>
      <c r="L303" s="200"/>
      <c r="M303" s="201"/>
      <c r="N303" s="201"/>
      <c r="O303" s="201"/>
      <c r="P303" s="201"/>
      <c r="Q303" s="201"/>
      <c r="R303" s="201"/>
      <c r="S303" s="201"/>
      <c r="U303" s="27"/>
    </row>
    <row r="304" spans="1:21" s="92" customFormat="1" ht="12.75">
      <c r="A304" s="201"/>
      <c r="B304" s="201"/>
      <c r="C304" s="201"/>
      <c r="D304" s="201"/>
      <c r="E304" s="201"/>
      <c r="F304" s="201"/>
      <c r="G304" s="200"/>
      <c r="H304" s="200"/>
      <c r="I304" s="200"/>
      <c r="J304" s="200"/>
      <c r="K304" s="200"/>
      <c r="L304" s="200"/>
      <c r="M304" s="201"/>
      <c r="N304" s="201"/>
      <c r="O304" s="201"/>
      <c r="P304" s="201"/>
      <c r="Q304" s="201"/>
      <c r="R304" s="201"/>
      <c r="S304" s="201"/>
      <c r="U304" s="27"/>
    </row>
    <row r="305" spans="1:21" s="92" customFormat="1" ht="12.75">
      <c r="A305" s="201"/>
      <c r="B305" s="201"/>
      <c r="C305" s="201"/>
      <c r="D305" s="201"/>
      <c r="E305" s="201"/>
      <c r="F305" s="201"/>
      <c r="G305" s="200"/>
      <c r="H305" s="200"/>
      <c r="I305" s="200"/>
      <c r="J305" s="200"/>
      <c r="K305" s="200"/>
      <c r="L305" s="200"/>
      <c r="M305" s="201"/>
      <c r="N305" s="201"/>
      <c r="O305" s="201"/>
      <c r="P305" s="201"/>
      <c r="Q305" s="201"/>
      <c r="R305" s="201"/>
      <c r="S305" s="201"/>
      <c r="U305" s="27"/>
    </row>
    <row r="306" spans="1:21" s="92" customFormat="1" ht="12.75">
      <c r="A306" s="201"/>
      <c r="B306" s="201"/>
      <c r="C306" s="201"/>
      <c r="D306" s="201"/>
      <c r="E306" s="201"/>
      <c r="F306" s="201"/>
      <c r="G306" s="200"/>
      <c r="H306" s="200"/>
      <c r="I306" s="200"/>
      <c r="J306" s="200"/>
      <c r="K306" s="200"/>
      <c r="L306" s="200"/>
      <c r="M306" s="201"/>
      <c r="N306" s="201"/>
      <c r="O306" s="201"/>
      <c r="P306" s="201"/>
      <c r="Q306" s="201"/>
      <c r="R306" s="201"/>
      <c r="S306" s="201"/>
      <c r="U306" s="27"/>
    </row>
    <row r="307" spans="1:21" s="92" customFormat="1" ht="12.75">
      <c r="A307" s="201"/>
      <c r="B307" s="201"/>
      <c r="C307" s="201"/>
      <c r="D307" s="201"/>
      <c r="E307" s="201"/>
      <c r="F307" s="201"/>
      <c r="G307" s="200"/>
      <c r="H307" s="200"/>
      <c r="I307" s="200"/>
      <c r="J307" s="200"/>
      <c r="K307" s="200"/>
      <c r="L307" s="200"/>
      <c r="M307" s="201"/>
      <c r="N307" s="201"/>
      <c r="O307" s="201"/>
      <c r="P307" s="201"/>
      <c r="Q307" s="201"/>
      <c r="R307" s="201"/>
      <c r="S307" s="201"/>
      <c r="U307" s="27"/>
    </row>
    <row r="308" spans="1:21" s="92" customFormat="1" ht="12.75">
      <c r="A308" s="201"/>
      <c r="B308" s="201"/>
      <c r="C308" s="201"/>
      <c r="D308" s="201"/>
      <c r="E308" s="201"/>
      <c r="F308" s="201"/>
      <c r="G308" s="200"/>
      <c r="H308" s="200"/>
      <c r="I308" s="200"/>
      <c r="J308" s="200"/>
      <c r="K308" s="200"/>
      <c r="L308" s="200"/>
      <c r="M308" s="201"/>
      <c r="N308" s="201"/>
      <c r="O308" s="201"/>
      <c r="P308" s="201"/>
      <c r="Q308" s="201"/>
      <c r="R308" s="201"/>
      <c r="S308" s="201"/>
      <c r="U308" s="27"/>
    </row>
    <row r="309" spans="1:21" s="92" customFormat="1" ht="12.75">
      <c r="A309" s="201"/>
      <c r="B309" s="201"/>
      <c r="C309" s="201"/>
      <c r="D309" s="201"/>
      <c r="E309" s="201"/>
      <c r="F309" s="201"/>
      <c r="G309" s="200"/>
      <c r="H309" s="200"/>
      <c r="I309" s="200"/>
      <c r="J309" s="200"/>
      <c r="K309" s="200"/>
      <c r="L309" s="200"/>
      <c r="M309" s="201"/>
      <c r="N309" s="201"/>
      <c r="O309" s="201"/>
      <c r="P309" s="201"/>
      <c r="Q309" s="201"/>
      <c r="R309" s="201"/>
      <c r="S309" s="201"/>
      <c r="U309" s="27"/>
    </row>
    <row r="310" spans="1:21" s="92" customFormat="1" ht="12.75">
      <c r="A310" s="201"/>
      <c r="B310" s="201"/>
      <c r="C310" s="201"/>
      <c r="D310" s="201"/>
      <c r="E310" s="201"/>
      <c r="F310" s="201"/>
      <c r="G310" s="200"/>
      <c r="H310" s="200"/>
      <c r="I310" s="200"/>
      <c r="J310" s="200"/>
      <c r="K310" s="200"/>
      <c r="L310" s="200"/>
      <c r="M310" s="201"/>
      <c r="N310" s="201"/>
      <c r="O310" s="201"/>
      <c r="P310" s="201"/>
      <c r="Q310" s="201"/>
      <c r="R310" s="201"/>
      <c r="S310" s="201"/>
      <c r="U310" s="27"/>
    </row>
    <row r="311" spans="1:21" s="92" customFormat="1" ht="12.75">
      <c r="A311" s="201"/>
      <c r="B311" s="201"/>
      <c r="C311" s="201"/>
      <c r="D311" s="201"/>
      <c r="E311" s="201"/>
      <c r="F311" s="201"/>
      <c r="G311" s="200"/>
      <c r="H311" s="200"/>
      <c r="I311" s="200"/>
      <c r="J311" s="200"/>
      <c r="K311" s="200"/>
      <c r="L311" s="200"/>
      <c r="M311" s="201"/>
      <c r="N311" s="201"/>
      <c r="O311" s="201"/>
      <c r="P311" s="201"/>
      <c r="Q311" s="201"/>
      <c r="R311" s="201"/>
      <c r="S311" s="201"/>
      <c r="U311" s="27"/>
    </row>
    <row r="312" spans="1:21" s="92" customFormat="1" ht="12.75">
      <c r="A312" s="201"/>
      <c r="B312" s="201"/>
      <c r="C312" s="201"/>
      <c r="D312" s="201"/>
      <c r="E312" s="201"/>
      <c r="F312" s="201"/>
      <c r="G312" s="200"/>
      <c r="H312" s="200"/>
      <c r="I312" s="200"/>
      <c r="J312" s="200"/>
      <c r="K312" s="200"/>
      <c r="L312" s="200"/>
      <c r="M312" s="201"/>
      <c r="N312" s="201"/>
      <c r="O312" s="201"/>
      <c r="P312" s="201"/>
      <c r="Q312" s="201"/>
      <c r="R312" s="201"/>
      <c r="S312" s="201"/>
      <c r="U312" s="27"/>
    </row>
    <row r="313" spans="1:21" s="92" customFormat="1" ht="12.75">
      <c r="A313" s="201"/>
      <c r="B313" s="201"/>
      <c r="C313" s="201"/>
      <c r="D313" s="201"/>
      <c r="E313" s="201"/>
      <c r="F313" s="201"/>
      <c r="G313" s="200"/>
      <c r="H313" s="200"/>
      <c r="I313" s="200"/>
      <c r="J313" s="200"/>
      <c r="K313" s="200"/>
      <c r="L313" s="200"/>
      <c r="M313" s="201"/>
      <c r="N313" s="201"/>
      <c r="O313" s="201"/>
      <c r="P313" s="201"/>
      <c r="Q313" s="201"/>
      <c r="R313" s="201"/>
      <c r="S313" s="201"/>
      <c r="U313" s="27"/>
    </row>
    <row r="314" spans="1:21" s="92" customFormat="1" ht="12.75">
      <c r="A314" s="201"/>
      <c r="B314" s="201"/>
      <c r="C314" s="201"/>
      <c r="D314" s="201"/>
      <c r="E314" s="201"/>
      <c r="F314" s="201"/>
      <c r="G314" s="200"/>
      <c r="H314" s="200"/>
      <c r="I314" s="200"/>
      <c r="J314" s="200"/>
      <c r="K314" s="200"/>
      <c r="L314" s="200"/>
      <c r="M314" s="201"/>
      <c r="N314" s="201"/>
      <c r="O314" s="201"/>
      <c r="P314" s="201"/>
      <c r="Q314" s="201"/>
      <c r="R314" s="201"/>
      <c r="S314" s="201"/>
      <c r="U314" s="27"/>
    </row>
    <row r="315" spans="1:21" s="92" customFormat="1" ht="12.75">
      <c r="A315" s="201"/>
      <c r="B315" s="201"/>
      <c r="C315" s="201"/>
      <c r="D315" s="201"/>
      <c r="E315" s="201"/>
      <c r="F315" s="201"/>
      <c r="G315" s="200"/>
      <c r="H315" s="200"/>
      <c r="I315" s="200"/>
      <c r="J315" s="200"/>
      <c r="K315" s="200"/>
      <c r="L315" s="200"/>
      <c r="M315" s="201"/>
      <c r="N315" s="201"/>
      <c r="O315" s="201"/>
      <c r="P315" s="201"/>
      <c r="Q315" s="201"/>
      <c r="R315" s="201"/>
      <c r="S315" s="201"/>
      <c r="U315" s="27"/>
    </row>
    <row r="316" spans="1:21" s="92" customFormat="1" ht="12.75">
      <c r="A316" s="201"/>
      <c r="B316" s="201"/>
      <c r="C316" s="201"/>
      <c r="D316" s="201"/>
      <c r="E316" s="201"/>
      <c r="F316" s="201"/>
      <c r="G316" s="200"/>
      <c r="H316" s="200"/>
      <c r="I316" s="200"/>
      <c r="J316" s="200"/>
      <c r="K316" s="200"/>
      <c r="L316" s="200"/>
      <c r="M316" s="201"/>
      <c r="N316" s="201"/>
      <c r="O316" s="201"/>
      <c r="P316" s="201"/>
      <c r="Q316" s="201"/>
      <c r="R316" s="201"/>
      <c r="S316" s="201"/>
      <c r="U316" s="27"/>
    </row>
    <row r="317" spans="1:21" s="92" customFormat="1" ht="12.75">
      <c r="A317" s="201"/>
      <c r="B317" s="201"/>
      <c r="C317" s="201"/>
      <c r="D317" s="201"/>
      <c r="E317" s="201"/>
      <c r="F317" s="201"/>
      <c r="G317" s="200"/>
      <c r="H317" s="200"/>
      <c r="I317" s="200"/>
      <c r="J317" s="200"/>
      <c r="K317" s="200"/>
      <c r="L317" s="200"/>
      <c r="M317" s="201"/>
      <c r="N317" s="201"/>
      <c r="O317" s="201"/>
      <c r="P317" s="201"/>
      <c r="Q317" s="201"/>
      <c r="R317" s="201"/>
      <c r="S317" s="201"/>
      <c r="U317" s="27"/>
    </row>
    <row r="318" spans="1:21" s="92" customFormat="1" ht="12.75">
      <c r="A318" s="201"/>
      <c r="B318" s="201"/>
      <c r="C318" s="201"/>
      <c r="D318" s="201"/>
      <c r="E318" s="201"/>
      <c r="F318" s="201"/>
      <c r="G318" s="200"/>
      <c r="H318" s="200"/>
      <c r="I318" s="200"/>
      <c r="J318" s="200"/>
      <c r="K318" s="200"/>
      <c r="L318" s="200"/>
      <c r="M318" s="201"/>
      <c r="N318" s="201"/>
      <c r="O318" s="201"/>
      <c r="P318" s="201"/>
      <c r="Q318" s="201"/>
      <c r="R318" s="201"/>
      <c r="S318" s="201"/>
      <c r="U318" s="27"/>
    </row>
    <row r="319" spans="1:21" s="92" customFormat="1" ht="12.75">
      <c r="A319" s="201"/>
      <c r="B319" s="201"/>
      <c r="C319" s="201"/>
      <c r="D319" s="201"/>
      <c r="E319" s="201"/>
      <c r="F319" s="201"/>
      <c r="G319" s="200"/>
      <c r="H319" s="200"/>
      <c r="I319" s="200"/>
      <c r="J319" s="200"/>
      <c r="K319" s="200"/>
      <c r="L319" s="200"/>
      <c r="M319" s="201"/>
      <c r="N319" s="201"/>
      <c r="O319" s="201"/>
      <c r="P319" s="201"/>
      <c r="Q319" s="201"/>
      <c r="R319" s="201"/>
      <c r="S319" s="201"/>
      <c r="U319" s="27"/>
    </row>
    <row r="320" spans="1:21" s="92" customFormat="1" ht="12.75">
      <c r="A320" s="201"/>
      <c r="B320" s="201"/>
      <c r="C320" s="201"/>
      <c r="D320" s="201"/>
      <c r="E320" s="201"/>
      <c r="F320" s="201"/>
      <c r="G320" s="200"/>
      <c r="H320" s="200"/>
      <c r="I320" s="200"/>
      <c r="J320" s="200"/>
      <c r="K320" s="200"/>
      <c r="L320" s="200"/>
      <c r="M320" s="201"/>
      <c r="N320" s="201"/>
      <c r="O320" s="201"/>
      <c r="P320" s="201"/>
      <c r="Q320" s="201"/>
      <c r="R320" s="201"/>
      <c r="S320" s="201"/>
      <c r="U320" s="27"/>
    </row>
    <row r="321" spans="1:21" s="92" customFormat="1" ht="12.75">
      <c r="A321" s="201"/>
      <c r="B321" s="201"/>
      <c r="C321" s="201"/>
      <c r="D321" s="201"/>
      <c r="E321" s="201"/>
      <c r="F321" s="201"/>
      <c r="G321" s="200"/>
      <c r="H321" s="200"/>
      <c r="I321" s="200"/>
      <c r="J321" s="200"/>
      <c r="K321" s="200"/>
      <c r="L321" s="200"/>
      <c r="M321" s="201"/>
      <c r="N321" s="201"/>
      <c r="O321" s="201"/>
      <c r="P321" s="201"/>
      <c r="Q321" s="201"/>
      <c r="R321" s="201"/>
      <c r="S321" s="201"/>
      <c r="U321" s="27"/>
    </row>
    <row r="322" spans="1:21" s="92" customFormat="1" ht="12.75">
      <c r="A322" s="201"/>
      <c r="B322" s="201"/>
      <c r="C322" s="201"/>
      <c r="D322" s="201"/>
      <c r="E322" s="201"/>
      <c r="F322" s="201"/>
      <c r="G322" s="200"/>
      <c r="H322" s="200"/>
      <c r="I322" s="200"/>
      <c r="J322" s="200"/>
      <c r="K322" s="200"/>
      <c r="L322" s="200"/>
      <c r="M322" s="201"/>
      <c r="N322" s="201"/>
      <c r="O322" s="201"/>
      <c r="P322" s="201"/>
      <c r="Q322" s="201"/>
      <c r="R322" s="201"/>
      <c r="S322" s="201"/>
      <c r="U322" s="27"/>
    </row>
    <row r="323" spans="1:21" s="92" customFormat="1" ht="12.75">
      <c r="A323" s="201"/>
      <c r="B323" s="201"/>
      <c r="C323" s="201"/>
      <c r="D323" s="201"/>
      <c r="E323" s="201"/>
      <c r="F323" s="201"/>
      <c r="G323" s="200"/>
      <c r="H323" s="200"/>
      <c r="I323" s="200"/>
      <c r="J323" s="200"/>
      <c r="K323" s="200"/>
      <c r="L323" s="200"/>
      <c r="M323" s="201"/>
      <c r="N323" s="201"/>
      <c r="O323" s="201"/>
      <c r="P323" s="201"/>
      <c r="Q323" s="201"/>
      <c r="R323" s="201"/>
      <c r="S323" s="201"/>
      <c r="U323" s="27"/>
    </row>
    <row r="324" spans="1:21" s="92" customFormat="1" ht="12.75">
      <c r="A324" s="201"/>
      <c r="B324" s="201"/>
      <c r="C324" s="201"/>
      <c r="D324" s="201"/>
      <c r="E324" s="201"/>
      <c r="F324" s="201"/>
      <c r="G324" s="200"/>
      <c r="H324" s="200"/>
      <c r="I324" s="200"/>
      <c r="J324" s="200"/>
      <c r="K324" s="200"/>
      <c r="L324" s="200"/>
      <c r="M324" s="201"/>
      <c r="N324" s="201"/>
      <c r="O324" s="201"/>
      <c r="P324" s="201"/>
      <c r="Q324" s="201"/>
      <c r="R324" s="201"/>
      <c r="S324" s="201"/>
      <c r="U324" s="27"/>
    </row>
    <row r="325" spans="1:21" s="92" customFormat="1" ht="12.75">
      <c r="A325" s="201"/>
      <c r="B325" s="201"/>
      <c r="C325" s="201"/>
      <c r="D325" s="201"/>
      <c r="E325" s="201"/>
      <c r="F325" s="201"/>
      <c r="G325" s="200"/>
      <c r="H325" s="200"/>
      <c r="I325" s="200"/>
      <c r="J325" s="200"/>
      <c r="K325" s="200"/>
      <c r="L325" s="200"/>
      <c r="M325" s="201"/>
      <c r="N325" s="201"/>
      <c r="O325" s="201"/>
      <c r="P325" s="201"/>
      <c r="Q325" s="201"/>
      <c r="R325" s="201"/>
      <c r="S325" s="201"/>
      <c r="U325" s="27"/>
    </row>
    <row r="326" spans="1:21" s="92" customFormat="1" ht="12.75">
      <c r="A326" s="201"/>
      <c r="B326" s="201"/>
      <c r="C326" s="201"/>
      <c r="D326" s="201"/>
      <c r="E326" s="201"/>
      <c r="F326" s="201"/>
      <c r="G326" s="200"/>
      <c r="H326" s="200"/>
      <c r="I326" s="200"/>
      <c r="J326" s="200"/>
      <c r="K326" s="200"/>
      <c r="L326" s="200"/>
      <c r="M326" s="201"/>
      <c r="N326" s="201"/>
      <c r="O326" s="201"/>
      <c r="P326" s="201"/>
      <c r="Q326" s="201"/>
      <c r="R326" s="201"/>
      <c r="S326" s="201"/>
      <c r="U326" s="27"/>
    </row>
    <row r="327" spans="1:21" s="92" customFormat="1" ht="12.75">
      <c r="A327" s="201"/>
      <c r="B327" s="201"/>
      <c r="C327" s="201"/>
      <c r="D327" s="201"/>
      <c r="E327" s="201"/>
      <c r="F327" s="201"/>
      <c r="G327" s="200"/>
      <c r="H327" s="200"/>
      <c r="I327" s="200"/>
      <c r="J327" s="200"/>
      <c r="K327" s="200"/>
      <c r="L327" s="200"/>
      <c r="M327" s="201"/>
      <c r="N327" s="201"/>
      <c r="O327" s="201"/>
      <c r="P327" s="201"/>
      <c r="Q327" s="201"/>
      <c r="R327" s="201"/>
      <c r="S327" s="201"/>
      <c r="U327" s="27"/>
    </row>
    <row r="328" spans="1:21" s="92" customFormat="1" ht="12.75">
      <c r="A328" s="201"/>
      <c r="B328" s="201"/>
      <c r="C328" s="201"/>
      <c r="D328" s="201"/>
      <c r="E328" s="201"/>
      <c r="F328" s="201"/>
      <c r="G328" s="200"/>
      <c r="H328" s="200"/>
      <c r="I328" s="200"/>
      <c r="J328" s="200"/>
      <c r="K328" s="200"/>
      <c r="L328" s="200"/>
      <c r="M328" s="201"/>
      <c r="N328" s="201"/>
      <c r="O328" s="201"/>
      <c r="P328" s="201"/>
      <c r="Q328" s="201"/>
      <c r="R328" s="201"/>
      <c r="S328" s="201"/>
      <c r="U328" s="27"/>
    </row>
    <row r="329" spans="1:21" s="92" customFormat="1" ht="12.75">
      <c r="A329" s="201"/>
      <c r="B329" s="201"/>
      <c r="C329" s="201"/>
      <c r="D329" s="201"/>
      <c r="E329" s="201"/>
      <c r="F329" s="201"/>
      <c r="G329" s="200"/>
      <c r="H329" s="200"/>
      <c r="I329" s="200"/>
      <c r="J329" s="200"/>
      <c r="K329" s="200"/>
      <c r="L329" s="200"/>
      <c r="M329" s="201"/>
      <c r="N329" s="201"/>
      <c r="O329" s="201"/>
      <c r="P329" s="201"/>
      <c r="Q329" s="201"/>
      <c r="R329" s="201"/>
      <c r="S329" s="201"/>
      <c r="U329" s="27"/>
    </row>
    <row r="330" spans="1:21" s="92" customFormat="1" ht="12.75">
      <c r="A330" s="201"/>
      <c r="B330" s="201"/>
      <c r="C330" s="201"/>
      <c r="D330" s="201"/>
      <c r="E330" s="201"/>
      <c r="F330" s="201"/>
      <c r="G330" s="200"/>
      <c r="H330" s="200"/>
      <c r="I330" s="200"/>
      <c r="J330" s="200"/>
      <c r="K330" s="200"/>
      <c r="L330" s="200"/>
      <c r="M330" s="201"/>
      <c r="N330" s="201"/>
      <c r="O330" s="201"/>
      <c r="P330" s="201"/>
      <c r="Q330" s="201"/>
      <c r="R330" s="201"/>
      <c r="S330" s="201"/>
      <c r="U330" s="27"/>
    </row>
    <row r="331" spans="1:21" s="92" customFormat="1" ht="12.75">
      <c r="A331" s="201"/>
      <c r="B331" s="201"/>
      <c r="C331" s="201"/>
      <c r="D331" s="201"/>
      <c r="E331" s="201"/>
      <c r="F331" s="201"/>
      <c r="G331" s="200"/>
      <c r="H331" s="200"/>
      <c r="I331" s="200"/>
      <c r="J331" s="200"/>
      <c r="K331" s="200"/>
      <c r="L331" s="200"/>
      <c r="M331" s="201"/>
      <c r="N331" s="201"/>
      <c r="O331" s="201"/>
      <c r="P331" s="201"/>
      <c r="Q331" s="201"/>
      <c r="R331" s="201"/>
      <c r="S331" s="201"/>
      <c r="U331" s="27"/>
    </row>
    <row r="332" spans="1:21" s="92" customFormat="1" ht="12.75">
      <c r="A332" s="201"/>
      <c r="B332" s="201"/>
      <c r="C332" s="201"/>
      <c r="D332" s="201"/>
      <c r="E332" s="201"/>
      <c r="F332" s="201"/>
      <c r="G332" s="200"/>
      <c r="H332" s="200"/>
      <c r="I332" s="200"/>
      <c r="J332" s="200"/>
      <c r="K332" s="200"/>
      <c r="L332" s="200"/>
      <c r="M332" s="201"/>
      <c r="N332" s="201"/>
      <c r="O332" s="201"/>
      <c r="P332" s="201"/>
      <c r="Q332" s="201"/>
      <c r="R332" s="201"/>
      <c r="S332" s="201"/>
      <c r="U332" s="27"/>
    </row>
    <row r="333" spans="1:21" s="92" customFormat="1" ht="12.75">
      <c r="A333" s="201"/>
      <c r="B333" s="201"/>
      <c r="C333" s="201"/>
      <c r="D333" s="201"/>
      <c r="E333" s="201"/>
      <c r="F333" s="201"/>
      <c r="G333" s="200"/>
      <c r="H333" s="200"/>
      <c r="I333" s="200"/>
      <c r="J333" s="200"/>
      <c r="K333" s="200"/>
      <c r="L333" s="200"/>
      <c r="M333" s="201"/>
      <c r="N333" s="201"/>
      <c r="O333" s="201"/>
      <c r="P333" s="201"/>
      <c r="Q333" s="201"/>
      <c r="R333" s="201"/>
      <c r="S333" s="201"/>
      <c r="U333" s="27"/>
    </row>
    <row r="334" spans="1:21" s="92" customFormat="1" ht="12.75">
      <c r="A334" s="201"/>
      <c r="B334" s="201"/>
      <c r="C334" s="201"/>
      <c r="D334" s="201"/>
      <c r="E334" s="201"/>
      <c r="F334" s="201"/>
      <c r="G334" s="200"/>
      <c r="H334" s="200"/>
      <c r="I334" s="200"/>
      <c r="J334" s="200"/>
      <c r="K334" s="200"/>
      <c r="L334" s="200"/>
      <c r="M334" s="201"/>
      <c r="N334" s="201"/>
      <c r="O334" s="201"/>
      <c r="P334" s="201"/>
      <c r="Q334" s="201"/>
      <c r="R334" s="201"/>
      <c r="S334" s="201"/>
      <c r="U334" s="27"/>
    </row>
    <row r="335" spans="1:21" s="92" customFormat="1" ht="12.75">
      <c r="A335" s="201"/>
      <c r="B335" s="201"/>
      <c r="C335" s="201"/>
      <c r="D335" s="201"/>
      <c r="E335" s="201"/>
      <c r="F335" s="201"/>
      <c r="G335" s="200"/>
      <c r="H335" s="200"/>
      <c r="I335" s="200"/>
      <c r="J335" s="200"/>
      <c r="K335" s="200"/>
      <c r="L335" s="200"/>
      <c r="M335" s="201"/>
      <c r="N335" s="201"/>
      <c r="O335" s="201"/>
      <c r="P335" s="201"/>
      <c r="Q335" s="201"/>
      <c r="R335" s="201"/>
      <c r="S335" s="201"/>
      <c r="U335" s="27"/>
    </row>
    <row r="336" spans="1:21" s="92" customFormat="1" ht="12.75">
      <c r="A336" s="201"/>
      <c r="B336" s="201"/>
      <c r="C336" s="201"/>
      <c r="D336" s="201"/>
      <c r="E336" s="201"/>
      <c r="F336" s="201"/>
      <c r="G336" s="200"/>
      <c r="H336" s="200"/>
      <c r="I336" s="200"/>
      <c r="J336" s="200"/>
      <c r="K336" s="200"/>
      <c r="L336" s="200"/>
      <c r="M336" s="201"/>
      <c r="N336" s="201"/>
      <c r="O336" s="201"/>
      <c r="P336" s="201"/>
      <c r="Q336" s="201"/>
      <c r="R336" s="201"/>
      <c r="S336" s="201"/>
      <c r="U336" s="27"/>
    </row>
    <row r="337" spans="1:21" s="92" customFormat="1" ht="12.75">
      <c r="A337" s="201"/>
      <c r="B337" s="201"/>
      <c r="C337" s="201"/>
      <c r="D337" s="201"/>
      <c r="E337" s="201"/>
      <c r="F337" s="201"/>
      <c r="G337" s="200"/>
      <c r="H337" s="200"/>
      <c r="I337" s="200"/>
      <c r="J337" s="200"/>
      <c r="K337" s="200"/>
      <c r="L337" s="200"/>
      <c r="M337" s="201"/>
      <c r="N337" s="201"/>
      <c r="O337" s="201"/>
      <c r="P337" s="201"/>
      <c r="Q337" s="201"/>
      <c r="R337" s="201"/>
      <c r="S337" s="201"/>
      <c r="U337" s="27"/>
    </row>
    <row r="338" spans="1:21" s="92" customFormat="1" ht="12.75">
      <c r="A338" s="201"/>
      <c r="B338" s="201"/>
      <c r="C338" s="201"/>
      <c r="D338" s="201"/>
      <c r="E338" s="201"/>
      <c r="F338" s="201"/>
      <c r="G338" s="200"/>
      <c r="H338" s="200"/>
      <c r="I338" s="200"/>
      <c r="J338" s="200"/>
      <c r="K338" s="200"/>
      <c r="L338" s="200"/>
      <c r="M338" s="201"/>
      <c r="N338" s="201"/>
      <c r="O338" s="201"/>
      <c r="P338" s="201"/>
      <c r="Q338" s="201"/>
      <c r="R338" s="201"/>
      <c r="S338" s="201"/>
      <c r="U338" s="27"/>
    </row>
    <row r="339" spans="1:21" s="92" customFormat="1" ht="12.75">
      <c r="A339" s="201"/>
      <c r="B339" s="201"/>
      <c r="C339" s="201"/>
      <c r="D339" s="201"/>
      <c r="E339" s="201"/>
      <c r="F339" s="201"/>
      <c r="G339" s="200"/>
      <c r="H339" s="200"/>
      <c r="I339" s="200"/>
      <c r="J339" s="200"/>
      <c r="K339" s="200"/>
      <c r="L339" s="200"/>
      <c r="M339" s="201"/>
      <c r="N339" s="201"/>
      <c r="O339" s="201"/>
      <c r="P339" s="201"/>
      <c r="Q339" s="201"/>
      <c r="R339" s="201"/>
      <c r="S339" s="201"/>
      <c r="U339" s="27"/>
    </row>
    <row r="340" spans="1:21" s="92" customFormat="1" ht="12.75">
      <c r="A340" s="201"/>
      <c r="B340" s="201"/>
      <c r="C340" s="201"/>
      <c r="D340" s="201"/>
      <c r="E340" s="201"/>
      <c r="F340" s="201"/>
      <c r="G340" s="200"/>
      <c r="H340" s="200"/>
      <c r="I340" s="200"/>
      <c r="J340" s="200"/>
      <c r="K340" s="200"/>
      <c r="L340" s="200"/>
      <c r="M340" s="201"/>
      <c r="N340" s="201"/>
      <c r="O340" s="201"/>
      <c r="P340" s="201"/>
      <c r="Q340" s="201"/>
      <c r="R340" s="201"/>
      <c r="S340" s="201"/>
      <c r="U340" s="27"/>
    </row>
    <row r="341" spans="1:21" s="92" customFormat="1" ht="12.75">
      <c r="A341" s="201"/>
      <c r="B341" s="201"/>
      <c r="C341" s="201"/>
      <c r="D341" s="201"/>
      <c r="E341" s="201"/>
      <c r="F341" s="201"/>
      <c r="G341" s="200"/>
      <c r="H341" s="200"/>
      <c r="I341" s="200"/>
      <c r="J341" s="200"/>
      <c r="K341" s="200"/>
      <c r="L341" s="200"/>
      <c r="M341" s="201"/>
      <c r="N341" s="201"/>
      <c r="O341" s="201"/>
      <c r="P341" s="201"/>
      <c r="Q341" s="201"/>
      <c r="R341" s="201"/>
      <c r="S341" s="201"/>
      <c r="U341" s="27"/>
    </row>
    <row r="342" spans="1:21" s="92" customFormat="1" ht="12.75">
      <c r="A342" s="201"/>
      <c r="B342" s="201"/>
      <c r="C342" s="201"/>
      <c r="D342" s="201"/>
      <c r="E342" s="201"/>
      <c r="F342" s="201"/>
      <c r="G342" s="200"/>
      <c r="H342" s="200"/>
      <c r="I342" s="200"/>
      <c r="J342" s="200"/>
      <c r="K342" s="200"/>
      <c r="L342" s="200"/>
      <c r="M342" s="201"/>
      <c r="N342" s="201"/>
      <c r="O342" s="201"/>
      <c r="P342" s="201"/>
      <c r="Q342" s="201"/>
      <c r="R342" s="201"/>
      <c r="S342" s="201"/>
      <c r="U342" s="27"/>
    </row>
    <row r="343" spans="1:21" s="92" customFormat="1" ht="12.75">
      <c r="A343" s="201"/>
      <c r="B343" s="201"/>
      <c r="C343" s="201"/>
      <c r="D343" s="201"/>
      <c r="E343" s="201"/>
      <c r="F343" s="201"/>
      <c r="G343" s="200"/>
      <c r="H343" s="200"/>
      <c r="I343" s="200"/>
      <c r="J343" s="200"/>
      <c r="K343" s="200"/>
      <c r="L343" s="200"/>
      <c r="M343" s="201"/>
      <c r="N343" s="201"/>
      <c r="O343" s="201"/>
      <c r="P343" s="201"/>
      <c r="Q343" s="201"/>
      <c r="R343" s="201"/>
      <c r="S343" s="201"/>
      <c r="U343" s="27"/>
    </row>
    <row r="344" spans="1:21" s="92" customFormat="1" ht="12.75">
      <c r="A344" s="201"/>
      <c r="B344" s="201"/>
      <c r="C344" s="201"/>
      <c r="D344" s="201"/>
      <c r="E344" s="201"/>
      <c r="F344" s="201"/>
      <c r="G344" s="200"/>
      <c r="H344" s="200"/>
      <c r="I344" s="200"/>
      <c r="J344" s="200"/>
      <c r="K344" s="200"/>
      <c r="L344" s="200"/>
      <c r="M344" s="201"/>
      <c r="N344" s="201"/>
      <c r="O344" s="201"/>
      <c r="P344" s="201"/>
      <c r="Q344" s="201"/>
      <c r="R344" s="201"/>
      <c r="S344" s="201"/>
      <c r="U344" s="27"/>
    </row>
    <row r="345" spans="1:21" s="92" customFormat="1" ht="12.75">
      <c r="A345" s="201"/>
      <c r="B345" s="201"/>
      <c r="C345" s="201"/>
      <c r="D345" s="201"/>
      <c r="E345" s="201"/>
      <c r="F345" s="201"/>
      <c r="G345" s="200"/>
      <c r="H345" s="200"/>
      <c r="I345" s="200"/>
      <c r="J345" s="200"/>
      <c r="K345" s="200"/>
      <c r="L345" s="200"/>
      <c r="M345" s="201"/>
      <c r="N345" s="201"/>
      <c r="O345" s="201"/>
      <c r="P345" s="201"/>
      <c r="Q345" s="201"/>
      <c r="R345" s="201"/>
      <c r="S345" s="201"/>
      <c r="U345" s="27"/>
    </row>
    <row r="346" spans="1:21" s="92" customFormat="1" ht="12.75">
      <c r="A346" s="201"/>
      <c r="B346" s="201"/>
      <c r="C346" s="201"/>
      <c r="D346" s="201"/>
      <c r="E346" s="201"/>
      <c r="F346" s="201"/>
      <c r="G346" s="200"/>
      <c r="H346" s="200"/>
      <c r="I346" s="200"/>
      <c r="J346" s="200"/>
      <c r="K346" s="200"/>
      <c r="L346" s="200"/>
      <c r="M346" s="201"/>
      <c r="N346" s="201"/>
      <c r="O346" s="201"/>
      <c r="P346" s="201"/>
      <c r="Q346" s="201"/>
      <c r="R346" s="201"/>
      <c r="S346" s="201"/>
      <c r="U346" s="27"/>
    </row>
    <row r="347" spans="1:21" s="92" customFormat="1" ht="12.75">
      <c r="A347" s="201"/>
      <c r="B347" s="201"/>
      <c r="C347" s="201"/>
      <c r="D347" s="201"/>
      <c r="E347" s="201"/>
      <c r="F347" s="201"/>
      <c r="G347" s="200"/>
      <c r="H347" s="200"/>
      <c r="I347" s="200"/>
      <c r="J347" s="200"/>
      <c r="K347" s="200"/>
      <c r="L347" s="200"/>
      <c r="M347" s="201"/>
      <c r="N347" s="201"/>
      <c r="O347" s="201"/>
      <c r="P347" s="201"/>
      <c r="Q347" s="201"/>
      <c r="R347" s="201"/>
      <c r="S347" s="201"/>
      <c r="U347" s="27"/>
    </row>
    <row r="348" spans="1:21" s="92" customFormat="1" ht="12.75">
      <c r="A348" s="201"/>
      <c r="B348" s="201"/>
      <c r="C348" s="201"/>
      <c r="D348" s="201"/>
      <c r="E348" s="201"/>
      <c r="F348" s="201"/>
      <c r="G348" s="200"/>
      <c r="H348" s="200"/>
      <c r="I348" s="200"/>
      <c r="J348" s="200"/>
      <c r="K348" s="200"/>
      <c r="L348" s="200"/>
      <c r="M348" s="201"/>
      <c r="N348" s="201"/>
      <c r="O348" s="201"/>
      <c r="P348" s="201"/>
      <c r="Q348" s="201"/>
      <c r="R348" s="201"/>
      <c r="S348" s="201"/>
      <c r="U348" s="27"/>
    </row>
    <row r="349" spans="1:21" s="92" customFormat="1" ht="12.75">
      <c r="A349" s="201"/>
      <c r="B349" s="201"/>
      <c r="C349" s="201"/>
      <c r="D349" s="201"/>
      <c r="E349" s="201"/>
      <c r="F349" s="201"/>
      <c r="G349" s="200"/>
      <c r="H349" s="200"/>
      <c r="I349" s="200"/>
      <c r="J349" s="200"/>
      <c r="K349" s="200"/>
      <c r="L349" s="200"/>
      <c r="M349" s="201"/>
      <c r="N349" s="201"/>
      <c r="O349" s="201"/>
      <c r="P349" s="201"/>
      <c r="Q349" s="201"/>
      <c r="R349" s="201"/>
      <c r="S349" s="201"/>
      <c r="U349" s="27"/>
    </row>
    <row r="350" spans="1:21" s="92" customFormat="1" ht="12.75">
      <c r="A350" s="201"/>
      <c r="B350" s="201"/>
      <c r="C350" s="201"/>
      <c r="D350" s="201"/>
      <c r="E350" s="201"/>
      <c r="F350" s="201"/>
      <c r="G350" s="200"/>
      <c r="H350" s="200"/>
      <c r="I350" s="200"/>
      <c r="J350" s="200"/>
      <c r="K350" s="200"/>
      <c r="L350" s="200"/>
      <c r="M350" s="201"/>
      <c r="N350" s="201"/>
      <c r="O350" s="201"/>
      <c r="P350" s="201"/>
      <c r="Q350" s="201"/>
      <c r="R350" s="201"/>
      <c r="S350" s="201"/>
      <c r="U350" s="27"/>
    </row>
    <row r="351" spans="1:21" s="92" customFormat="1" ht="12.75">
      <c r="A351" s="201"/>
      <c r="B351" s="201"/>
      <c r="C351" s="201"/>
      <c r="D351" s="201"/>
      <c r="E351" s="201"/>
      <c r="F351" s="201"/>
      <c r="G351" s="200"/>
      <c r="H351" s="200"/>
      <c r="I351" s="200"/>
      <c r="J351" s="200"/>
      <c r="K351" s="200"/>
      <c r="L351" s="200"/>
      <c r="M351" s="201"/>
      <c r="N351" s="201"/>
      <c r="O351" s="201"/>
      <c r="P351" s="201"/>
      <c r="Q351" s="201"/>
      <c r="R351" s="201"/>
      <c r="S351" s="201"/>
      <c r="U351" s="27"/>
    </row>
    <row r="352" spans="1:21" s="92" customFormat="1" ht="12.75">
      <c r="A352" s="201"/>
      <c r="B352" s="201"/>
      <c r="C352" s="201"/>
      <c r="D352" s="201"/>
      <c r="E352" s="201"/>
      <c r="F352" s="201"/>
      <c r="G352" s="200"/>
      <c r="H352" s="200"/>
      <c r="I352" s="200"/>
      <c r="J352" s="200"/>
      <c r="K352" s="200"/>
      <c r="L352" s="200"/>
      <c r="M352" s="201"/>
      <c r="N352" s="201"/>
      <c r="O352" s="201"/>
      <c r="P352" s="201"/>
      <c r="Q352" s="201"/>
      <c r="R352" s="201"/>
      <c r="S352" s="201"/>
      <c r="U352" s="27"/>
    </row>
    <row r="353" spans="1:21" s="92" customFormat="1" ht="12.75">
      <c r="A353" s="201"/>
      <c r="B353" s="201"/>
      <c r="C353" s="201"/>
      <c r="D353" s="201"/>
      <c r="E353" s="201"/>
      <c r="F353" s="201"/>
      <c r="G353" s="200"/>
      <c r="H353" s="200"/>
      <c r="I353" s="200"/>
      <c r="J353" s="200"/>
      <c r="K353" s="200"/>
      <c r="L353" s="200"/>
      <c r="M353" s="201"/>
      <c r="N353" s="201"/>
      <c r="O353" s="201"/>
      <c r="P353" s="201"/>
      <c r="Q353" s="201"/>
      <c r="R353" s="201"/>
      <c r="S353" s="201"/>
      <c r="U353" s="27"/>
    </row>
    <row r="354" spans="1:21" s="92" customFormat="1" ht="12.75">
      <c r="A354" s="201"/>
      <c r="B354" s="201"/>
      <c r="C354" s="201"/>
      <c r="D354" s="201"/>
      <c r="E354" s="201"/>
      <c r="F354" s="201"/>
      <c r="G354" s="200"/>
      <c r="H354" s="200"/>
      <c r="I354" s="200"/>
      <c r="J354" s="200"/>
      <c r="K354" s="200"/>
      <c r="L354" s="200"/>
      <c r="M354" s="201"/>
      <c r="N354" s="201"/>
      <c r="O354" s="201"/>
      <c r="P354" s="201"/>
      <c r="Q354" s="201"/>
      <c r="R354" s="201"/>
      <c r="S354" s="201"/>
      <c r="U354" s="27"/>
    </row>
    <row r="355" spans="1:21" s="92" customFormat="1" ht="12.75">
      <c r="A355" s="201"/>
      <c r="B355" s="201"/>
      <c r="C355" s="201"/>
      <c r="D355" s="201"/>
      <c r="E355" s="201"/>
      <c r="F355" s="201"/>
      <c r="G355" s="200"/>
      <c r="H355" s="200"/>
      <c r="I355" s="200"/>
      <c r="J355" s="200"/>
      <c r="K355" s="200"/>
      <c r="L355" s="200"/>
      <c r="M355" s="201"/>
      <c r="N355" s="201"/>
      <c r="O355" s="201"/>
      <c r="P355" s="201"/>
      <c r="Q355" s="201"/>
      <c r="R355" s="201"/>
      <c r="S355" s="201"/>
      <c r="U355" s="27"/>
    </row>
    <row r="356" spans="1:21" s="92" customFormat="1" ht="12.75">
      <c r="A356" s="201"/>
      <c r="B356" s="201"/>
      <c r="C356" s="201"/>
      <c r="D356" s="201"/>
      <c r="E356" s="201"/>
      <c r="F356" s="201"/>
      <c r="G356" s="200"/>
      <c r="H356" s="200"/>
      <c r="I356" s="200"/>
      <c r="J356" s="200"/>
      <c r="K356" s="200"/>
      <c r="L356" s="200"/>
      <c r="M356" s="201"/>
      <c r="N356" s="201"/>
      <c r="O356" s="201"/>
      <c r="P356" s="201"/>
      <c r="Q356" s="201"/>
      <c r="R356" s="201"/>
      <c r="S356" s="201"/>
      <c r="U356" s="27"/>
    </row>
    <row r="357" spans="1:21" s="92" customFormat="1" ht="12.75">
      <c r="A357" s="201"/>
      <c r="B357" s="201"/>
      <c r="C357" s="201"/>
      <c r="D357" s="201"/>
      <c r="E357" s="201"/>
      <c r="F357" s="201"/>
      <c r="G357" s="200"/>
      <c r="H357" s="200"/>
      <c r="I357" s="200"/>
      <c r="J357" s="200"/>
      <c r="K357" s="200"/>
      <c r="L357" s="200"/>
      <c r="M357" s="201"/>
      <c r="N357" s="201"/>
      <c r="O357" s="201"/>
      <c r="P357" s="201"/>
      <c r="Q357" s="201"/>
      <c r="R357" s="201"/>
      <c r="S357" s="201"/>
      <c r="U357" s="27"/>
    </row>
    <row r="358" spans="1:21" s="92" customFormat="1" ht="12.75">
      <c r="A358" s="201"/>
      <c r="B358" s="201"/>
      <c r="C358" s="201"/>
      <c r="D358" s="201"/>
      <c r="E358" s="201"/>
      <c r="F358" s="201"/>
      <c r="G358" s="200"/>
      <c r="H358" s="200"/>
      <c r="I358" s="200"/>
      <c r="J358" s="200"/>
      <c r="K358" s="200"/>
      <c r="L358" s="200"/>
      <c r="M358" s="201"/>
      <c r="N358" s="201"/>
      <c r="O358" s="201"/>
      <c r="P358" s="201"/>
      <c r="Q358" s="201"/>
      <c r="R358" s="201"/>
      <c r="S358" s="201"/>
      <c r="U358" s="27"/>
    </row>
    <row r="359" spans="1:21" s="92" customFormat="1" ht="12.75">
      <c r="A359" s="201"/>
      <c r="B359" s="201"/>
      <c r="C359" s="201"/>
      <c r="D359" s="201"/>
      <c r="E359" s="201"/>
      <c r="F359" s="201"/>
      <c r="G359" s="200"/>
      <c r="H359" s="200"/>
      <c r="I359" s="200"/>
      <c r="J359" s="200"/>
      <c r="K359" s="200"/>
      <c r="L359" s="200"/>
      <c r="M359" s="201"/>
      <c r="N359" s="201"/>
      <c r="O359" s="201"/>
      <c r="P359" s="201"/>
      <c r="Q359" s="201"/>
      <c r="R359" s="201"/>
      <c r="S359" s="201"/>
      <c r="U359" s="27"/>
    </row>
    <row r="360" spans="1:21" s="92" customFormat="1" ht="12.75">
      <c r="A360" s="201"/>
      <c r="B360" s="201"/>
      <c r="C360" s="201"/>
      <c r="D360" s="201"/>
      <c r="E360" s="201"/>
      <c r="F360" s="201"/>
      <c r="G360" s="200"/>
      <c r="H360" s="200"/>
      <c r="I360" s="200"/>
      <c r="J360" s="200"/>
      <c r="K360" s="200"/>
      <c r="L360" s="200"/>
      <c r="M360" s="201"/>
      <c r="N360" s="201"/>
      <c r="O360" s="201"/>
      <c r="P360" s="201"/>
      <c r="Q360" s="201"/>
      <c r="R360" s="201"/>
      <c r="S360" s="201"/>
      <c r="U360" s="27"/>
    </row>
    <row r="361" spans="1:21" s="92" customFormat="1" ht="12.75">
      <c r="A361" s="201"/>
      <c r="B361" s="201"/>
      <c r="C361" s="201"/>
      <c r="D361" s="201"/>
      <c r="E361" s="201"/>
      <c r="F361" s="201"/>
      <c r="G361" s="200"/>
      <c r="H361" s="200"/>
      <c r="I361" s="200"/>
      <c r="J361" s="200"/>
      <c r="K361" s="200"/>
      <c r="L361" s="200"/>
      <c r="M361" s="201"/>
      <c r="N361" s="201"/>
      <c r="O361" s="201"/>
      <c r="P361" s="201"/>
      <c r="Q361" s="201"/>
      <c r="R361" s="201"/>
      <c r="S361" s="201"/>
      <c r="U361" s="27"/>
    </row>
    <row r="362" spans="1:21" s="92" customFormat="1" ht="12.75">
      <c r="A362" s="201"/>
      <c r="B362" s="201"/>
      <c r="C362" s="201"/>
      <c r="D362" s="201"/>
      <c r="E362" s="201"/>
      <c r="F362" s="201"/>
      <c r="G362" s="200"/>
      <c r="H362" s="200"/>
      <c r="I362" s="200"/>
      <c r="J362" s="200"/>
      <c r="K362" s="200"/>
      <c r="L362" s="200"/>
      <c r="M362" s="201"/>
      <c r="N362" s="201"/>
      <c r="O362" s="201"/>
      <c r="P362" s="201"/>
      <c r="Q362" s="201"/>
      <c r="R362" s="201"/>
      <c r="S362" s="201"/>
      <c r="U362" s="27"/>
    </row>
    <row r="363" spans="1:21" s="92" customFormat="1" ht="12.75">
      <c r="A363" s="201"/>
      <c r="B363" s="201"/>
      <c r="C363" s="201"/>
      <c r="D363" s="201"/>
      <c r="E363" s="201"/>
      <c r="F363" s="201"/>
      <c r="G363" s="200"/>
      <c r="H363" s="200"/>
      <c r="I363" s="200"/>
      <c r="J363" s="200"/>
      <c r="K363" s="200"/>
      <c r="L363" s="200"/>
      <c r="M363" s="201"/>
      <c r="N363" s="201"/>
      <c r="O363" s="201"/>
      <c r="P363" s="201"/>
      <c r="Q363" s="201"/>
      <c r="R363" s="201"/>
      <c r="S363" s="201"/>
      <c r="U363" s="27"/>
    </row>
    <row r="364" spans="1:21" s="92" customFormat="1" ht="12.75">
      <c r="A364" s="201"/>
      <c r="B364" s="201"/>
      <c r="C364" s="201"/>
      <c r="D364" s="201"/>
      <c r="E364" s="201"/>
      <c r="F364" s="201"/>
      <c r="G364" s="200"/>
      <c r="H364" s="200"/>
      <c r="I364" s="200"/>
      <c r="J364" s="200"/>
      <c r="K364" s="200"/>
      <c r="L364" s="200"/>
      <c r="M364" s="201"/>
      <c r="N364" s="201"/>
      <c r="O364" s="201"/>
      <c r="P364" s="201"/>
      <c r="Q364" s="201"/>
      <c r="R364" s="201"/>
      <c r="S364" s="201"/>
      <c r="U364" s="27"/>
    </row>
    <row r="365" spans="1:21" s="92" customFormat="1" ht="12.75">
      <c r="A365" s="201"/>
      <c r="B365" s="201"/>
      <c r="C365" s="201"/>
      <c r="D365" s="201"/>
      <c r="E365" s="201"/>
      <c r="F365" s="201"/>
      <c r="G365" s="200"/>
      <c r="H365" s="200"/>
      <c r="I365" s="200"/>
      <c r="J365" s="200"/>
      <c r="K365" s="200"/>
      <c r="L365" s="200"/>
      <c r="M365" s="201"/>
      <c r="N365" s="201"/>
      <c r="O365" s="201"/>
      <c r="P365" s="201"/>
      <c r="Q365" s="201"/>
      <c r="R365" s="201"/>
      <c r="S365" s="201"/>
      <c r="U365" s="27"/>
    </row>
    <row r="366" spans="1:21" s="92" customFormat="1" ht="12.75">
      <c r="A366" s="201"/>
      <c r="B366" s="201"/>
      <c r="C366" s="201"/>
      <c r="D366" s="201"/>
      <c r="E366" s="201"/>
      <c r="F366" s="201"/>
      <c r="G366" s="200"/>
      <c r="H366" s="200"/>
      <c r="I366" s="200"/>
      <c r="J366" s="200"/>
      <c r="K366" s="200"/>
      <c r="L366" s="200"/>
      <c r="M366" s="201"/>
      <c r="N366" s="201"/>
      <c r="O366" s="201"/>
      <c r="P366" s="201"/>
      <c r="Q366" s="201"/>
      <c r="R366" s="201"/>
      <c r="S366" s="201"/>
      <c r="U366" s="27"/>
    </row>
    <row r="367" spans="1:21" s="92" customFormat="1" ht="12.75">
      <c r="A367" s="201"/>
      <c r="B367" s="201"/>
      <c r="C367" s="201"/>
      <c r="D367" s="201"/>
      <c r="E367" s="201"/>
      <c r="F367" s="201"/>
      <c r="G367" s="200"/>
      <c r="H367" s="200"/>
      <c r="I367" s="200"/>
      <c r="J367" s="200"/>
      <c r="K367" s="200"/>
      <c r="L367" s="200"/>
      <c r="M367" s="201"/>
      <c r="N367" s="201"/>
      <c r="O367" s="201"/>
      <c r="P367" s="201"/>
      <c r="Q367" s="201"/>
      <c r="R367" s="201"/>
      <c r="S367" s="201"/>
      <c r="U367" s="27"/>
    </row>
    <row r="368" spans="1:21" s="92" customFormat="1" ht="12.75">
      <c r="A368" s="201"/>
      <c r="B368" s="201"/>
      <c r="C368" s="201"/>
      <c r="D368" s="201"/>
      <c r="E368" s="201"/>
      <c r="F368" s="201"/>
      <c r="G368" s="200"/>
      <c r="H368" s="200"/>
      <c r="I368" s="200"/>
      <c r="J368" s="200"/>
      <c r="K368" s="200"/>
      <c r="L368" s="200"/>
      <c r="M368" s="201"/>
      <c r="N368" s="201"/>
      <c r="O368" s="201"/>
      <c r="P368" s="201"/>
      <c r="Q368" s="201"/>
      <c r="R368" s="201"/>
      <c r="S368" s="201"/>
      <c r="U368" s="27"/>
    </row>
    <row r="369" spans="1:21" s="92" customFormat="1" ht="12.75">
      <c r="A369" s="201"/>
      <c r="B369" s="201"/>
      <c r="C369" s="201"/>
      <c r="D369" s="201"/>
      <c r="E369" s="201"/>
      <c r="F369" s="201"/>
      <c r="G369" s="200"/>
      <c r="H369" s="200"/>
      <c r="I369" s="200"/>
      <c r="J369" s="200"/>
      <c r="K369" s="200"/>
      <c r="L369" s="200"/>
      <c r="M369" s="201"/>
      <c r="N369" s="201"/>
      <c r="O369" s="201"/>
      <c r="P369" s="201"/>
      <c r="Q369" s="201"/>
      <c r="R369" s="201"/>
      <c r="S369" s="201"/>
      <c r="U369" s="27"/>
    </row>
    <row r="370" spans="1:21" s="92" customFormat="1" ht="12.75">
      <c r="A370" s="201"/>
      <c r="B370" s="201"/>
      <c r="C370" s="201"/>
      <c r="D370" s="201"/>
      <c r="E370" s="201"/>
      <c r="F370" s="201"/>
      <c r="G370" s="200"/>
      <c r="H370" s="200"/>
      <c r="I370" s="200"/>
      <c r="J370" s="200"/>
      <c r="K370" s="200"/>
      <c r="L370" s="200"/>
      <c r="M370" s="201"/>
      <c r="N370" s="201"/>
      <c r="O370" s="201"/>
      <c r="P370" s="201"/>
      <c r="Q370" s="201"/>
      <c r="R370" s="201"/>
      <c r="S370" s="201"/>
      <c r="U370" s="27"/>
    </row>
    <row r="371" spans="1:21" s="92" customFormat="1" ht="12.75">
      <c r="A371" s="201"/>
      <c r="B371" s="201"/>
      <c r="C371" s="201"/>
      <c r="D371" s="201"/>
      <c r="E371" s="201"/>
      <c r="F371" s="201"/>
      <c r="G371" s="200"/>
      <c r="H371" s="200"/>
      <c r="I371" s="200"/>
      <c r="J371" s="200"/>
      <c r="K371" s="200"/>
      <c r="L371" s="200"/>
      <c r="M371" s="201"/>
      <c r="N371" s="201"/>
      <c r="O371" s="201"/>
      <c r="P371" s="201"/>
      <c r="Q371" s="201"/>
      <c r="R371" s="201"/>
      <c r="S371" s="201"/>
      <c r="U371" s="27"/>
    </row>
    <row r="372" spans="1:21" s="92" customFormat="1" ht="12.75">
      <c r="A372" s="201"/>
      <c r="B372" s="201"/>
      <c r="C372" s="201"/>
      <c r="D372" s="201"/>
      <c r="E372" s="201"/>
      <c r="F372" s="201"/>
      <c r="G372" s="200"/>
      <c r="H372" s="200"/>
      <c r="I372" s="200"/>
      <c r="J372" s="200"/>
      <c r="K372" s="200"/>
      <c r="L372" s="200"/>
      <c r="M372" s="201"/>
      <c r="N372" s="201"/>
      <c r="O372" s="201"/>
      <c r="P372" s="201"/>
      <c r="Q372" s="201"/>
      <c r="R372" s="201"/>
      <c r="S372" s="201"/>
      <c r="U372" s="27"/>
    </row>
    <row r="373" spans="1:21" s="92" customFormat="1" ht="12.75">
      <c r="A373" s="201"/>
      <c r="B373" s="201"/>
      <c r="C373" s="201"/>
      <c r="D373" s="201"/>
      <c r="E373" s="201"/>
      <c r="F373" s="201"/>
      <c r="G373" s="200"/>
      <c r="H373" s="200"/>
      <c r="I373" s="200"/>
      <c r="J373" s="200"/>
      <c r="K373" s="200"/>
      <c r="L373" s="200"/>
      <c r="M373" s="201"/>
      <c r="N373" s="201"/>
      <c r="O373" s="201"/>
      <c r="P373" s="201"/>
      <c r="Q373" s="201"/>
      <c r="R373" s="201"/>
      <c r="S373" s="201"/>
      <c r="U373" s="27"/>
    </row>
    <row r="374" spans="1:21" s="92" customFormat="1" ht="12.75">
      <c r="A374" s="201"/>
      <c r="B374" s="201"/>
      <c r="C374" s="201"/>
      <c r="D374" s="201"/>
      <c r="E374" s="201"/>
      <c r="F374" s="201"/>
      <c r="G374" s="200"/>
      <c r="H374" s="200"/>
      <c r="I374" s="200"/>
      <c r="J374" s="200"/>
      <c r="K374" s="200"/>
      <c r="L374" s="200"/>
      <c r="M374" s="201"/>
      <c r="N374" s="201"/>
      <c r="O374" s="201"/>
      <c r="P374" s="201"/>
      <c r="Q374" s="201"/>
      <c r="R374" s="201"/>
      <c r="S374" s="201"/>
      <c r="U374" s="27"/>
    </row>
    <row r="375" spans="1:21" s="92" customFormat="1" ht="12.75">
      <c r="A375" s="201"/>
      <c r="B375" s="201"/>
      <c r="C375" s="201"/>
      <c r="D375" s="201"/>
      <c r="E375" s="201"/>
      <c r="F375" s="201"/>
      <c r="G375" s="200"/>
      <c r="H375" s="200"/>
      <c r="I375" s="200"/>
      <c r="J375" s="200"/>
      <c r="K375" s="200"/>
      <c r="L375" s="200"/>
      <c r="M375" s="201"/>
      <c r="N375" s="201"/>
      <c r="O375" s="201"/>
      <c r="P375" s="201"/>
      <c r="Q375" s="201"/>
      <c r="R375" s="201"/>
      <c r="S375" s="201"/>
      <c r="U375" s="27"/>
    </row>
    <row r="376" spans="1:21" s="92" customFormat="1" ht="12.75">
      <c r="A376" s="201"/>
      <c r="B376" s="201"/>
      <c r="C376" s="201"/>
      <c r="D376" s="201"/>
      <c r="E376" s="201"/>
      <c r="F376" s="201"/>
      <c r="G376" s="200"/>
      <c r="H376" s="200"/>
      <c r="I376" s="200"/>
      <c r="J376" s="200"/>
      <c r="K376" s="200"/>
      <c r="L376" s="200"/>
      <c r="M376" s="201"/>
      <c r="N376" s="201"/>
      <c r="O376" s="201"/>
      <c r="P376" s="201"/>
      <c r="Q376" s="201"/>
      <c r="R376" s="201"/>
      <c r="S376" s="201"/>
      <c r="U376" s="27"/>
    </row>
    <row r="377" spans="1:21" s="92" customFormat="1" ht="12.75">
      <c r="A377" s="201"/>
      <c r="B377" s="201"/>
      <c r="C377" s="201"/>
      <c r="D377" s="201"/>
      <c r="E377" s="201"/>
      <c r="F377" s="201"/>
      <c r="G377" s="200"/>
      <c r="H377" s="200"/>
      <c r="I377" s="200"/>
      <c r="J377" s="200"/>
      <c r="K377" s="200"/>
      <c r="L377" s="200"/>
      <c r="M377" s="201"/>
      <c r="N377" s="201"/>
      <c r="O377" s="201"/>
      <c r="P377" s="201"/>
      <c r="Q377" s="201"/>
      <c r="R377" s="201"/>
      <c r="S377" s="201"/>
      <c r="U377" s="27"/>
    </row>
    <row r="378" spans="1:21" s="92" customFormat="1" ht="12.75">
      <c r="A378" s="201"/>
      <c r="B378" s="201"/>
      <c r="C378" s="201"/>
      <c r="D378" s="201"/>
      <c r="E378" s="201"/>
      <c r="F378" s="201"/>
      <c r="G378" s="200"/>
      <c r="H378" s="200"/>
      <c r="I378" s="200"/>
      <c r="J378" s="200"/>
      <c r="K378" s="200"/>
      <c r="L378" s="200"/>
      <c r="M378" s="201"/>
      <c r="N378" s="201"/>
      <c r="O378" s="201"/>
      <c r="P378" s="201"/>
      <c r="Q378" s="201"/>
      <c r="R378" s="201"/>
      <c r="S378" s="201"/>
      <c r="U378" s="27"/>
    </row>
  </sheetData>
  <sheetProtection/>
  <mergeCells count="70">
    <mergeCell ref="Z97:AC97"/>
    <mergeCell ref="Z102:AC102"/>
    <mergeCell ref="AD115:AE115"/>
    <mergeCell ref="D217:F217"/>
    <mergeCell ref="H217:J217"/>
    <mergeCell ref="I218:J218"/>
    <mergeCell ref="N205:O205"/>
    <mergeCell ref="Q205:R205"/>
    <mergeCell ref="A196:S196"/>
    <mergeCell ref="A197:F197"/>
    <mergeCell ref="D219:F219"/>
    <mergeCell ref="G219:J219"/>
    <mergeCell ref="D218:F218"/>
    <mergeCell ref="A202:M202"/>
    <mergeCell ref="A203:M203"/>
    <mergeCell ref="A204:M204"/>
    <mergeCell ref="D216:F216"/>
    <mergeCell ref="H216:J216"/>
    <mergeCell ref="A198:F198"/>
    <mergeCell ref="A199:F199"/>
    <mergeCell ref="A200:M200"/>
    <mergeCell ref="A201:M201"/>
    <mergeCell ref="A90:F90"/>
    <mergeCell ref="A91:F91"/>
    <mergeCell ref="A94:S94"/>
    <mergeCell ref="A193:F193"/>
    <mergeCell ref="A194:F194"/>
    <mergeCell ref="A195:F195"/>
    <mergeCell ref="A93:S93"/>
    <mergeCell ref="A83:F83"/>
    <mergeCell ref="A84:S84"/>
    <mergeCell ref="A86:F86"/>
    <mergeCell ref="A87:F87"/>
    <mergeCell ref="A88:F88"/>
    <mergeCell ref="A89:F89"/>
    <mergeCell ref="A74:F74"/>
    <mergeCell ref="A75:F75"/>
    <mergeCell ref="A76:F76"/>
    <mergeCell ref="A77:S77"/>
    <mergeCell ref="A81:F81"/>
    <mergeCell ref="A82:F82"/>
    <mergeCell ref="A9:S9"/>
    <mergeCell ref="A10:S10"/>
    <mergeCell ref="A49:F49"/>
    <mergeCell ref="A50:F50"/>
    <mergeCell ref="A51:F51"/>
    <mergeCell ref="A52:S52"/>
    <mergeCell ref="Q4:S4"/>
    <mergeCell ref="E5:E7"/>
    <mergeCell ref="F5:F7"/>
    <mergeCell ref="N6:S6"/>
    <mergeCell ref="E8:F8"/>
    <mergeCell ref="M3:M7"/>
    <mergeCell ref="L4:L7"/>
    <mergeCell ref="D4:D7"/>
    <mergeCell ref="E4:F4"/>
    <mergeCell ref="I4:I7"/>
    <mergeCell ref="J4:J7"/>
    <mergeCell ref="K4:K7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2021-06-22T11:25:20Z</cp:lastPrinted>
  <dcterms:created xsi:type="dcterms:W3CDTF">2003-06-23T04:55:14Z</dcterms:created>
  <dcterms:modified xsi:type="dcterms:W3CDTF">2021-11-03T08:28:08Z</dcterms:modified>
  <cp:category/>
  <cp:version/>
  <cp:contentType/>
  <cp:contentStatus/>
</cp:coreProperties>
</file>